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1"/>
  <bookViews>
    <workbookView xWindow="0" yWindow="0" windowWidth="15600" windowHeight="8190" tabRatio="750" activeTab="0"/>
  </bookViews>
  <sheets>
    <sheet name="Участники" sheetId="1" r:id="rId1"/>
    <sheet name="Заезды" sheetId="2" r:id="rId2"/>
    <sheet name="Итог командного зачета" sheetId="3" r:id="rId3"/>
    <sheet name="КГ" sheetId="4" r:id="rId4"/>
    <sheet name="К2-Мужской" sheetId="5" r:id="rId5"/>
    <sheet name="К2-Смешанный" sheetId="6" r:id="rId6"/>
    <sheet name="К2-Женский" sheetId="7" r:id="rId7"/>
    <sheet name="К4" sheetId="8" r:id="rId8"/>
    <sheet name="К2-Молодежный" sheetId="9" r:id="rId9"/>
    <sheet name="Sheet13" sheetId="10" r:id="rId10"/>
  </sheets>
  <definedNames>
    <definedName name="_xlnm._FilterDatabase" localSheetId="1">'Заезды'!$A$3:$BM$103</definedName>
    <definedName name="_xlnm._FilterDatabase" localSheetId="3">'КГ'!$A$3:$AC$103</definedName>
    <definedName name="xxx">'Участники'!$K$1:$K$3</definedName>
    <definedName name="Ком">'Участники'!$K$4:$K$7</definedName>
    <definedName name="Команды">'Участники'!$K$4:$K$7</definedName>
  </definedNames>
  <calcPr fullCalcOnLoad="1"/>
</workbook>
</file>

<file path=xl/sharedStrings.xml><?xml version="1.0" encoding="utf-8"?>
<sst xmlns="http://schemas.openxmlformats.org/spreadsheetml/2006/main" count="473" uniqueCount="216">
  <si>
    <t>Стартовый номер</t>
  </si>
  <si>
    <t>Команда</t>
  </si>
  <si>
    <t>Зачет</t>
  </si>
  <si>
    <t>Участник 1</t>
  </si>
  <si>
    <t>Участник 2</t>
  </si>
  <si>
    <t>Участник 3</t>
  </si>
  <si>
    <t>Участник 4</t>
  </si>
  <si>
    <t>Взнос</t>
  </si>
  <si>
    <t>Команды</t>
  </si>
  <si>
    <t>Зачеты</t>
  </si>
  <si>
    <t>Баллы за ворота</t>
  </si>
  <si>
    <t>Количество ворот (1-20)</t>
  </si>
  <si>
    <t>Сплав-Земляничка</t>
  </si>
  <si>
    <t>К2-Мужской</t>
  </si>
  <si>
    <t>Федоров А</t>
  </si>
  <si>
    <t>Лысенко Д</t>
  </si>
  <si>
    <t>Подсчет результата</t>
  </si>
  <si>
    <t>По сумме попыток</t>
  </si>
  <si>
    <t>Сплав</t>
  </si>
  <si>
    <t>Пипко Д</t>
  </si>
  <si>
    <t>Пилипенко П</t>
  </si>
  <si>
    <t>К2-Смешанный</t>
  </si>
  <si>
    <t>Места по попыткам</t>
  </si>
  <si>
    <t>Нет</t>
  </si>
  <si>
    <t>Монолит-Р</t>
  </si>
  <si>
    <t>Малащенков Д</t>
  </si>
  <si>
    <t>Ларюшин Р</t>
  </si>
  <si>
    <t>К2-Женский</t>
  </si>
  <si>
    <t>Викинг</t>
  </si>
  <si>
    <t>Окунев</t>
  </si>
  <si>
    <t>Гвоздев</t>
  </si>
  <si>
    <t>К4</t>
  </si>
  <si>
    <t>Бочков</t>
  </si>
  <si>
    <t>Головченко</t>
  </si>
  <si>
    <t>Бачило</t>
  </si>
  <si>
    <t>Боловин</t>
  </si>
  <si>
    <t>Тесленко</t>
  </si>
  <si>
    <t>Бояркина</t>
  </si>
  <si>
    <t>Блиндяев</t>
  </si>
  <si>
    <t>Лавыгина</t>
  </si>
  <si>
    <t>Брянцев</t>
  </si>
  <si>
    <t>Кривошей</t>
  </si>
  <si>
    <t>Вагина</t>
  </si>
  <si>
    <t>Пызина</t>
  </si>
  <si>
    <t>Сидоренко</t>
  </si>
  <si>
    <t>Фищенко</t>
  </si>
  <si>
    <t>Усков</t>
  </si>
  <si>
    <t>Никитенко</t>
  </si>
  <si>
    <t>Кристаленко</t>
  </si>
  <si>
    <t>Потоцкий</t>
  </si>
  <si>
    <t>Полевщиков</t>
  </si>
  <si>
    <t>Богомолов</t>
  </si>
  <si>
    <t>Василевcкий</t>
  </si>
  <si>
    <t>Кива</t>
  </si>
  <si>
    <t>Коренлюк</t>
  </si>
  <si>
    <t>Сухарева</t>
  </si>
  <si>
    <t>Кирин</t>
  </si>
  <si>
    <t>Бука</t>
  </si>
  <si>
    <t>Марченко</t>
  </si>
  <si>
    <t>Ковшова</t>
  </si>
  <si>
    <t>Телегина</t>
  </si>
  <si>
    <t>Горшков</t>
  </si>
  <si>
    <t>Башкина</t>
  </si>
  <si>
    <t>Рыжов</t>
  </si>
  <si>
    <t>Кузьминкина</t>
  </si>
  <si>
    <t>Новикова</t>
  </si>
  <si>
    <t>Рукавишникова</t>
  </si>
  <si>
    <t>Наварич</t>
  </si>
  <si>
    <t>Теточкина</t>
  </si>
  <si>
    <t>Степанова</t>
  </si>
  <si>
    <t>К2-Молодежный</t>
  </si>
  <si>
    <t>Примачев</t>
  </si>
  <si>
    <t>Олейников</t>
  </si>
  <si>
    <t>Гаврилов</t>
  </si>
  <si>
    <t>Артуганов</t>
  </si>
  <si>
    <t>Епифанцев</t>
  </si>
  <si>
    <t>Мешков</t>
  </si>
  <si>
    <t>Волотин</t>
  </si>
  <si>
    <t>Егоров</t>
  </si>
  <si>
    <t>Теньков</t>
  </si>
  <si>
    <t>Карташова</t>
  </si>
  <si>
    <t>Печоркина</t>
  </si>
  <si>
    <t>Тарасова</t>
  </si>
  <si>
    <t>Губарь</t>
  </si>
  <si>
    <t>Баранов</t>
  </si>
  <si>
    <t>Попытка 1</t>
  </si>
  <si>
    <t>Попытка 2</t>
  </si>
  <si>
    <t>Итоги</t>
  </si>
  <si>
    <t>Номер</t>
  </si>
  <si>
    <t>Экипаж</t>
  </si>
  <si>
    <t>Сумма штрафов, с</t>
  </si>
  <si>
    <t>Минуты</t>
  </si>
  <si>
    <t>Секунды</t>
  </si>
  <si>
    <t>Время на дистанции, с</t>
  </si>
  <si>
    <t>Итого результат за попытку, с</t>
  </si>
  <si>
    <t>Мин.</t>
  </si>
  <si>
    <t>Сек.</t>
  </si>
  <si>
    <t>Место в первой попытке</t>
  </si>
  <si>
    <t>Командное место в первой попытке</t>
  </si>
  <si>
    <t>Место во второй попытке</t>
  </si>
  <si>
    <t>Командное место во второй попытке</t>
  </si>
  <si>
    <t>Сумма попыток, с</t>
  </si>
  <si>
    <t>Место по сумме двух попыток</t>
  </si>
  <si>
    <t xml:space="preserve">Командное место по сумме двух попыток </t>
  </si>
  <si>
    <t>Минимальное время в двух попытках</t>
  </si>
  <si>
    <t>Место по минимальному времени из двух попыток</t>
  </si>
  <si>
    <t>Командное место по минимальному времени из двух попыток</t>
  </si>
  <si>
    <t>Лист попытки 1</t>
  </si>
  <si>
    <t>Лист попытки 2</t>
  </si>
  <si>
    <t>-</t>
  </si>
  <si>
    <t>Спасработы</t>
  </si>
  <si>
    <t>К-2 Смешанный</t>
  </si>
  <si>
    <t>К-4</t>
  </si>
  <si>
    <t>Командная гонка</t>
  </si>
  <si>
    <t>Длинная гонка</t>
  </si>
  <si>
    <t>Сумма</t>
  </si>
  <si>
    <t>Место</t>
  </si>
  <si>
    <t>Результат КГ</t>
  </si>
  <si>
    <t>Кирин
Бука</t>
  </si>
  <si>
    <t>Пипко Д
Пилипенко П</t>
  </si>
  <si>
    <t>Федоров А
Лысенко Д</t>
  </si>
  <si>
    <t>Малащенков Д
Ларюшин Р</t>
  </si>
  <si>
    <t>Губарь
Баранов</t>
  </si>
  <si>
    <t>Окунев
Гвоздев</t>
  </si>
  <si>
    <t>Теточкина
Степанова</t>
  </si>
  <si>
    <t>Рукавишникова
Наварич</t>
  </si>
  <si>
    <t>Кузьминкина
Новикова</t>
  </si>
  <si>
    <t>Сошел</t>
  </si>
  <si>
    <t>Бачило
Боловин</t>
  </si>
  <si>
    <t>Тесленко
Бояркина</t>
  </si>
  <si>
    <t>Башкина
Рыжов</t>
  </si>
  <si>
    <t>Бочков
Головченко</t>
  </si>
  <si>
    <t>Марченко
Ковшова</t>
  </si>
  <si>
    <t>Блиндяев
Лавыгина</t>
  </si>
  <si>
    <t>Телегина
Горшков</t>
  </si>
  <si>
    <t>Кристаленко
Потоцкий
Полевщиков
Богомолов</t>
  </si>
  <si>
    <t>Сидоренко
Фищенко
Усков
Никитенко</t>
  </si>
  <si>
    <t>Брянцев
Кривошей
Вагина
Пызина</t>
  </si>
  <si>
    <t>Василевcкий
Кива
Коренлюк
Сухарева</t>
  </si>
  <si>
    <t xml:space="preserve">Командная гонка </t>
  </si>
  <si>
    <t>Итого КГ</t>
  </si>
  <si>
    <t>Итого</t>
  </si>
  <si>
    <t>1 1</t>
  </si>
  <si>
    <t>КМС КМС</t>
  </si>
  <si>
    <t>1 3</t>
  </si>
  <si>
    <t>1 2</t>
  </si>
  <si>
    <t>2 2</t>
  </si>
  <si>
    <t>3 2</t>
  </si>
  <si>
    <t>ранг 40</t>
  </si>
  <si>
    <t>ранг 121</t>
  </si>
  <si>
    <t>выполненные разряды</t>
  </si>
  <si>
    <t xml:space="preserve">1 1 </t>
  </si>
  <si>
    <t xml:space="preserve">3 3 </t>
  </si>
  <si>
    <t>3 3</t>
  </si>
  <si>
    <t xml:space="preserve">2 2 </t>
  </si>
  <si>
    <t>нет смысла</t>
  </si>
  <si>
    <t>Класс 2</t>
  </si>
  <si>
    <t>Класс 3</t>
  </si>
  <si>
    <t>1 б/р</t>
  </si>
  <si>
    <t>б/р б/р</t>
  </si>
  <si>
    <t>б/р 1</t>
  </si>
  <si>
    <t>ранг 49</t>
  </si>
  <si>
    <t>Выполненные разряды</t>
  </si>
  <si>
    <t>2 1 КМС 2</t>
  </si>
  <si>
    <t>КМС 1 1 1</t>
  </si>
  <si>
    <t>1 1 3 3</t>
  </si>
  <si>
    <t>б/р 2 б\р б\р</t>
  </si>
  <si>
    <t>ранг 131</t>
  </si>
  <si>
    <t>2 разряд 111%</t>
  </si>
  <si>
    <t>3 разряд 142%</t>
  </si>
  <si>
    <t>менее 516</t>
  </si>
  <si>
    <t>менее 660</t>
  </si>
  <si>
    <t>2 3</t>
  </si>
  <si>
    <t>Пилипенко 3 разряд</t>
  </si>
  <si>
    <t>1 разряд 105%</t>
  </si>
  <si>
    <t>2 разряд 123%</t>
  </si>
  <si>
    <t>3 разряд 158%</t>
  </si>
  <si>
    <t xml:space="preserve"> менее 594</t>
  </si>
  <si>
    <t>менее 696</t>
  </si>
  <si>
    <t>менее 894</t>
  </si>
  <si>
    <t>1 разряд 108%</t>
  </si>
  <si>
    <t>2 разряд 126%</t>
  </si>
  <si>
    <t>3 разряд 162%</t>
  </si>
  <si>
    <t>менее 677</t>
  </si>
  <si>
    <t>менее 790</t>
  </si>
  <si>
    <t>менее 1015</t>
  </si>
  <si>
    <t xml:space="preserve">1 1 1 1 </t>
  </si>
  <si>
    <t>Кристаленко, Богомолов 1 1</t>
  </si>
  <si>
    <t>монолит-Р</t>
  </si>
  <si>
    <t>2м</t>
  </si>
  <si>
    <t>2см</t>
  </si>
  <si>
    <t>Малащенков Ларюшин</t>
  </si>
  <si>
    <t>Тесленко Бояркина</t>
  </si>
  <si>
    <t>Кристаленко Потоцкий Полевщиков Богомолов</t>
  </si>
  <si>
    <t>Федоров Лысенко</t>
  </si>
  <si>
    <t>Бочков, Головченко</t>
  </si>
  <si>
    <t>Брянцев, Кривошей, Вагина, Пызина</t>
  </si>
  <si>
    <t>Окунев Гвоздев</t>
  </si>
  <si>
    <t>лавыгина Блиндяев</t>
  </si>
  <si>
    <t xml:space="preserve">1 2 </t>
  </si>
  <si>
    <t>Василевский Кива Корнелюк Сухарева</t>
  </si>
  <si>
    <t>б/р 2 б/р б/р</t>
  </si>
  <si>
    <t xml:space="preserve">сплав </t>
  </si>
  <si>
    <t>сплав</t>
  </si>
  <si>
    <t>Сидоренко Фищенко Усков Никитенко</t>
  </si>
  <si>
    <t xml:space="preserve">КМС 1 1 1 </t>
  </si>
  <si>
    <t>Пипко Пилипенко</t>
  </si>
  <si>
    <t>Бачило Боловин</t>
  </si>
  <si>
    <t>ранг 264</t>
  </si>
  <si>
    <t>Класс 4</t>
  </si>
  <si>
    <t>КМС 120%</t>
  </si>
  <si>
    <t>1 разряд 138</t>
  </si>
  <si>
    <t>менее 319</t>
  </si>
  <si>
    <t>менее 367</t>
  </si>
  <si>
    <t>КМС  КМС КМС</t>
  </si>
  <si>
    <t>КМС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</si>
</sst>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164" fontId="6" fillId="33" borderId="17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164" fontId="5" fillId="33" borderId="19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 wrapText="1"/>
    </xf>
    <xf numFmtId="164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164" fontId="7" fillId="33" borderId="21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164" fontId="7" fillId="33" borderId="22" xfId="0" applyNumberFormat="1" applyFont="1" applyFill="1" applyBorder="1" applyAlignment="1">
      <alignment horizontal="center" vertical="center" wrapText="1"/>
    </xf>
    <xf numFmtId="164" fontId="7" fillId="33" borderId="20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164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/>
    </xf>
    <xf numFmtId="0" fontId="5" fillId="34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Font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164" fontId="5" fillId="33" borderId="20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/>
    </xf>
    <xf numFmtId="164" fontId="7" fillId="33" borderId="20" xfId="0" applyNumberFormat="1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164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7" fillId="36" borderId="18" xfId="0" applyFont="1" applyFill="1" applyBorder="1" applyAlignment="1">
      <alignment horizontal="center" vertical="center" wrapText="1"/>
    </xf>
    <xf numFmtId="0" fontId="0" fillId="36" borderId="20" xfId="0" applyFill="1" applyBorder="1" applyAlignment="1">
      <alignment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8" xfId="0" applyFont="1" applyFill="1" applyBorder="1" applyAlignment="1" applyProtection="1">
      <alignment horizontal="center" vertical="center" wrapText="1"/>
      <protection locked="0"/>
    </xf>
    <xf numFmtId="0" fontId="7" fillId="36" borderId="18" xfId="0" applyNumberFormat="1" applyFont="1" applyFill="1" applyBorder="1" applyAlignment="1">
      <alignment horizontal="center" vertical="center" wrapText="1"/>
    </xf>
    <xf numFmtId="164" fontId="7" fillId="36" borderId="18" xfId="0" applyNumberFormat="1" applyFont="1" applyFill="1" applyBorder="1" applyAlignment="1">
      <alignment horizontal="center" vertical="center" wrapText="1"/>
    </xf>
    <xf numFmtId="0" fontId="7" fillId="36" borderId="18" xfId="0" applyFont="1" applyFill="1" applyBorder="1" applyAlignment="1" applyProtection="1">
      <alignment horizontal="center" vertical="center" wrapText="1"/>
      <protection/>
    </xf>
    <xf numFmtId="164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/>
      <protection locked="0"/>
    </xf>
    <xf numFmtId="164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33" applyFont="1">
      <alignment/>
      <protection/>
    </xf>
    <xf numFmtId="0" fontId="1" fillId="0" borderId="0" xfId="33" applyFont="1" applyAlignment="1">
      <alignment wrapText="1"/>
      <protection/>
    </xf>
    <xf numFmtId="0" fontId="5" fillId="33" borderId="20" xfId="33" applyFont="1" applyFill="1" applyBorder="1" applyAlignment="1" applyProtection="1">
      <alignment horizontal="center" vertical="center"/>
      <protection locked="0"/>
    </xf>
    <xf numFmtId="164" fontId="5" fillId="33" borderId="20" xfId="33" applyNumberFormat="1" applyFont="1" applyFill="1" applyBorder="1" applyAlignment="1">
      <alignment horizontal="center" vertical="center" wrapText="1"/>
      <protection/>
    </xf>
    <xf numFmtId="0" fontId="5" fillId="33" borderId="20" xfId="33" applyFont="1" applyFill="1" applyBorder="1" applyAlignment="1">
      <alignment horizontal="center" vertical="center" wrapText="1"/>
      <protection/>
    </xf>
    <xf numFmtId="0" fontId="5" fillId="33" borderId="20" xfId="33" applyFont="1" applyFill="1" applyBorder="1" applyAlignment="1">
      <alignment horizontal="left" vertical="center" wrapText="1"/>
      <protection/>
    </xf>
    <xf numFmtId="0" fontId="7" fillId="33" borderId="18" xfId="33" applyFont="1" applyFill="1" applyBorder="1" applyAlignment="1">
      <alignment horizontal="center" vertical="center" wrapText="1"/>
      <protection/>
    </xf>
    <xf numFmtId="0" fontId="7" fillId="33" borderId="18" xfId="33" applyFont="1" applyFill="1" applyBorder="1" applyAlignment="1" applyProtection="1">
      <alignment horizontal="center" vertical="center"/>
      <protection locked="0"/>
    </xf>
    <xf numFmtId="164" fontId="7" fillId="33" borderId="18" xfId="33" applyNumberFormat="1" applyFont="1" applyFill="1" applyBorder="1" applyAlignment="1">
      <alignment horizontal="center" vertical="center" wrapText="1"/>
      <protection/>
    </xf>
    <xf numFmtId="0" fontId="7" fillId="33" borderId="18" xfId="33" applyFont="1" applyFill="1" applyBorder="1" applyAlignment="1" applyProtection="1">
      <alignment horizontal="center" vertical="center" wrapText="1"/>
      <protection locked="0"/>
    </xf>
    <xf numFmtId="0" fontId="7" fillId="33" borderId="18" xfId="33" applyNumberFormat="1" applyFont="1" applyFill="1" applyBorder="1" applyAlignment="1">
      <alignment horizontal="center" vertical="center" wrapText="1"/>
      <protection/>
    </xf>
    <xf numFmtId="0" fontId="5" fillId="0" borderId="24" xfId="33" applyFont="1" applyBorder="1" applyAlignment="1" applyProtection="1">
      <alignment horizontal="center" vertical="center"/>
      <protection locked="0"/>
    </xf>
    <xf numFmtId="164" fontId="5" fillId="0" borderId="25" xfId="33" applyNumberFormat="1" applyFont="1" applyBorder="1" applyAlignment="1">
      <alignment horizontal="center" vertical="center" wrapText="1"/>
      <protection/>
    </xf>
    <xf numFmtId="0" fontId="5" fillId="0" borderId="25" xfId="33" applyFont="1" applyBorder="1" applyAlignment="1">
      <alignment horizontal="center" vertical="center" wrapText="1"/>
      <protection/>
    </xf>
    <xf numFmtId="0" fontId="5" fillId="0" borderId="25" xfId="33" applyFont="1" applyBorder="1" applyAlignment="1">
      <alignment horizontal="left" vertical="center" wrapText="1"/>
      <protection/>
    </xf>
    <xf numFmtId="0" fontId="5" fillId="0" borderId="25" xfId="33" applyFont="1" applyFill="1" applyBorder="1" applyAlignment="1" applyProtection="1">
      <alignment horizontal="center" vertical="center"/>
      <protection locked="0"/>
    </xf>
    <xf numFmtId="0" fontId="5" fillId="0" borderId="25" xfId="33" applyFont="1" applyBorder="1" applyAlignment="1" applyProtection="1">
      <alignment horizontal="center" vertical="center"/>
      <protection locked="0"/>
    </xf>
    <xf numFmtId="0" fontId="5" fillId="0" borderId="25" xfId="33" applyFont="1" applyFill="1" applyBorder="1" applyAlignment="1">
      <alignment horizontal="center" vertical="center"/>
      <protection/>
    </xf>
    <xf numFmtId="164" fontId="5" fillId="0" borderId="25" xfId="33" applyNumberFormat="1" applyFont="1" applyFill="1" applyBorder="1" applyAlignment="1" applyProtection="1">
      <alignment horizontal="center" vertical="center"/>
      <protection/>
    </xf>
    <xf numFmtId="164" fontId="5" fillId="0" borderId="25" xfId="33" applyNumberFormat="1" applyFont="1" applyFill="1" applyBorder="1" applyAlignment="1">
      <alignment horizontal="center" vertical="center" wrapText="1"/>
      <protection/>
    </xf>
    <xf numFmtId="0" fontId="5" fillId="0" borderId="26" xfId="33" applyFont="1" applyBorder="1" applyAlignment="1" applyProtection="1">
      <alignment horizontal="center" vertical="center"/>
      <protection locked="0"/>
    </xf>
    <xf numFmtId="164" fontId="5" fillId="0" borderId="20" xfId="33" applyNumberFormat="1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left" vertical="center" wrapText="1"/>
      <protection/>
    </xf>
    <xf numFmtId="0" fontId="5" fillId="0" borderId="20" xfId="33" applyFont="1" applyFill="1" applyBorder="1" applyAlignment="1" applyProtection="1">
      <alignment horizontal="center" vertical="center"/>
      <protection locked="0"/>
    </xf>
    <xf numFmtId="0" fontId="5" fillId="0" borderId="20" xfId="33" applyFont="1" applyBorder="1" applyAlignment="1" applyProtection="1">
      <alignment horizontal="center" vertical="center"/>
      <protection locked="0"/>
    </xf>
    <xf numFmtId="0" fontId="5" fillId="0" borderId="20" xfId="33" applyFont="1" applyFill="1" applyBorder="1" applyAlignment="1">
      <alignment horizontal="center" vertical="center"/>
      <protection/>
    </xf>
    <xf numFmtId="164" fontId="5" fillId="0" borderId="20" xfId="33" applyNumberFormat="1" applyFont="1" applyFill="1" applyBorder="1" applyAlignment="1" applyProtection="1">
      <alignment horizontal="center" vertical="center"/>
      <protection/>
    </xf>
    <xf numFmtId="164" fontId="5" fillId="0" borderId="20" xfId="33" applyNumberFormat="1" applyFont="1" applyFill="1" applyBorder="1" applyAlignment="1">
      <alignment horizontal="center" vertical="center" wrapText="1"/>
      <protection/>
    </xf>
    <xf numFmtId="0" fontId="5" fillId="0" borderId="27" xfId="33" applyFont="1" applyBorder="1" applyAlignment="1" applyProtection="1">
      <alignment horizontal="center" vertical="center"/>
      <protection locked="0"/>
    </xf>
    <xf numFmtId="164" fontId="5" fillId="0" borderId="28" xfId="33" applyNumberFormat="1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left" vertical="center" wrapText="1"/>
      <protection/>
    </xf>
    <xf numFmtId="0" fontId="5" fillId="0" borderId="28" xfId="33" applyFont="1" applyFill="1" applyBorder="1" applyAlignment="1" applyProtection="1">
      <alignment horizontal="center" vertical="center"/>
      <protection locked="0"/>
    </xf>
    <xf numFmtId="0" fontId="5" fillId="0" borderId="28" xfId="33" applyFont="1" applyBorder="1" applyAlignment="1" applyProtection="1">
      <alignment horizontal="center" vertical="center"/>
      <protection locked="0"/>
    </xf>
    <xf numFmtId="0" fontId="5" fillId="0" borderId="28" xfId="33" applyFont="1" applyFill="1" applyBorder="1" applyAlignment="1">
      <alignment horizontal="center" vertical="center"/>
      <protection/>
    </xf>
    <xf numFmtId="164" fontId="5" fillId="0" borderId="28" xfId="33" applyNumberFormat="1" applyFont="1" applyFill="1" applyBorder="1" applyAlignment="1" applyProtection="1">
      <alignment horizontal="center" vertical="center"/>
      <protection/>
    </xf>
    <xf numFmtId="164" fontId="5" fillId="0" borderId="28" xfId="33" applyNumberFormat="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0" fontId="7" fillId="33" borderId="20" xfId="0" applyFont="1" applyFill="1" applyBorder="1" applyAlignment="1" applyProtection="1">
      <alignment horizont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36" borderId="18" xfId="0" applyFont="1" applyFill="1" applyBorder="1" applyAlignment="1" applyProtection="1">
      <alignment horizontal="center" vertical="center"/>
      <protection locked="0"/>
    </xf>
    <xf numFmtId="164" fontId="7" fillId="36" borderId="18" xfId="0" applyNumberFormat="1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164" fontId="5" fillId="0" borderId="29" xfId="33" applyNumberFormat="1" applyFont="1" applyBorder="1" applyAlignment="1">
      <alignment horizontal="center" vertical="center"/>
      <protection/>
    </xf>
    <xf numFmtId="0" fontId="7" fillId="0" borderId="3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7" fillId="33" borderId="20" xfId="33" applyFont="1" applyFill="1" applyBorder="1" applyAlignment="1" applyProtection="1">
      <alignment horizontal="center"/>
      <protection locked="0"/>
    </xf>
    <xf numFmtId="0" fontId="7" fillId="33" borderId="18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u val="none"/>
        <strike val="0"/>
        <sz val="11"/>
        <color indexed="9"/>
      </font>
      <fill>
        <patternFill patternType="solid">
          <fgColor indexed="58"/>
          <bgColor indexed="8"/>
        </patternFill>
      </fill>
      <border>
        <left/>
        <right/>
        <top/>
        <bottom/>
      </border>
    </dxf>
    <dxf>
      <font>
        <b/>
        <i val="0"/>
        <u val="none"/>
        <strike val="0"/>
        <sz val="11"/>
        <color rgb="FFFFFFFF"/>
      </font>
      <fill>
        <patternFill patternType="solid">
          <fgColor rgb="FF003300"/>
          <bgColor rgb="FF00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D4D4D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O27"/>
  <sheetViews>
    <sheetView tabSelected="1" zoomScalePageLayoutView="0" workbookViewId="0" topLeftCell="G1">
      <selection activeCell="K4" sqref="K4"/>
    </sheetView>
  </sheetViews>
  <sheetFormatPr defaultColWidth="8.421875" defaultRowHeight="15"/>
  <cols>
    <col min="1" max="1" width="18.7109375" style="0" customWidth="1"/>
    <col min="2" max="2" width="20.28125" style="0" customWidth="1"/>
    <col min="3" max="3" width="16.8515625" style="0" customWidth="1"/>
    <col min="4" max="4" width="34.8515625" style="0" customWidth="1"/>
    <col min="5" max="7" width="33.8515625" style="0" customWidth="1"/>
    <col min="8" max="8" width="10.7109375" style="0" customWidth="1"/>
    <col min="9" max="9" width="18.00390625" style="0" customWidth="1"/>
    <col min="10" max="10" width="8.421875" style="0" customWidth="1"/>
    <col min="11" max="11" width="24.140625" style="0" customWidth="1"/>
    <col min="12" max="12" width="16.7109375" style="0" customWidth="1"/>
    <col min="13" max="13" width="10.8515625" style="0" customWidth="1"/>
    <col min="14" max="14" width="25.7109375" style="1" customWidth="1"/>
    <col min="15" max="15" width="20.57421875" style="2" customWidth="1"/>
  </cols>
  <sheetData>
    <row r="1" spans="1:15" s="4" customFormat="1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K1" s="5" t="s">
        <v>8</v>
      </c>
      <c r="L1" s="6" t="s">
        <v>9</v>
      </c>
      <c r="M1" s="6" t="s">
        <v>10</v>
      </c>
      <c r="N1" s="7" t="s">
        <v>11</v>
      </c>
      <c r="O1" s="8">
        <v>14</v>
      </c>
    </row>
    <row r="2" spans="1:15" ht="15">
      <c r="A2" s="9">
        <v>79</v>
      </c>
      <c r="B2" s="10" t="s">
        <v>12</v>
      </c>
      <c r="C2" s="10" t="s">
        <v>13</v>
      </c>
      <c r="D2" t="s">
        <v>14</v>
      </c>
      <c r="E2" t="s">
        <v>15</v>
      </c>
      <c r="L2" t="s">
        <v>13</v>
      </c>
      <c r="M2">
        <v>0</v>
      </c>
      <c r="N2" s="11" t="s">
        <v>16</v>
      </c>
      <c r="O2" s="12" t="s">
        <v>17</v>
      </c>
    </row>
    <row r="3" spans="1:15" ht="15">
      <c r="A3" s="9">
        <v>78</v>
      </c>
      <c r="B3" s="10" t="s">
        <v>18</v>
      </c>
      <c r="C3" s="10" t="s">
        <v>13</v>
      </c>
      <c r="D3" t="s">
        <v>19</v>
      </c>
      <c r="E3" t="s">
        <v>20</v>
      </c>
      <c r="L3" t="s">
        <v>21</v>
      </c>
      <c r="M3">
        <v>5</v>
      </c>
      <c r="N3" s="13" t="s">
        <v>22</v>
      </c>
      <c r="O3" s="14" t="s">
        <v>23</v>
      </c>
    </row>
    <row r="4" spans="1:14" ht="15">
      <c r="A4" s="15">
        <v>71</v>
      </c>
      <c r="B4" s="10" t="s">
        <v>24</v>
      </c>
      <c r="C4" s="10" t="s">
        <v>13</v>
      </c>
      <c r="D4" t="s">
        <v>25</v>
      </c>
      <c r="E4" t="s">
        <v>26</v>
      </c>
      <c r="K4" t="s">
        <v>24</v>
      </c>
      <c r="L4" t="s">
        <v>27</v>
      </c>
      <c r="M4">
        <v>20</v>
      </c>
      <c r="N4" s="16"/>
    </row>
    <row r="5" spans="1:13" ht="15">
      <c r="A5" s="9">
        <v>83</v>
      </c>
      <c r="B5" s="10" t="s">
        <v>28</v>
      </c>
      <c r="C5" s="10" t="s">
        <v>13</v>
      </c>
      <c r="D5" t="s">
        <v>29</v>
      </c>
      <c r="E5" t="s">
        <v>30</v>
      </c>
      <c r="K5" t="s">
        <v>12</v>
      </c>
      <c r="L5" t="s">
        <v>31</v>
      </c>
      <c r="M5">
        <v>50</v>
      </c>
    </row>
    <row r="6" spans="1:13" ht="15">
      <c r="A6" s="9">
        <v>81</v>
      </c>
      <c r="B6" s="10" t="s">
        <v>12</v>
      </c>
      <c r="C6" s="10" t="s">
        <v>21</v>
      </c>
      <c r="D6" t="s">
        <v>32</v>
      </c>
      <c r="E6" t="s">
        <v>33</v>
      </c>
      <c r="K6" t="s">
        <v>18</v>
      </c>
      <c r="M6">
        <v>150</v>
      </c>
    </row>
    <row r="7" spans="1:11" ht="15">
      <c r="A7" s="9">
        <v>76</v>
      </c>
      <c r="B7" s="10" t="s">
        <v>18</v>
      </c>
      <c r="C7" s="10" t="s">
        <v>21</v>
      </c>
      <c r="D7" t="s">
        <v>34</v>
      </c>
      <c r="E7" t="s">
        <v>35</v>
      </c>
      <c r="K7" t="s">
        <v>28</v>
      </c>
    </row>
    <row r="8" spans="1:5" ht="15">
      <c r="A8" s="9">
        <v>74</v>
      </c>
      <c r="B8" s="10" t="s">
        <v>24</v>
      </c>
      <c r="C8" s="10" t="s">
        <v>21</v>
      </c>
      <c r="D8" t="s">
        <v>36</v>
      </c>
      <c r="E8" t="s">
        <v>37</v>
      </c>
    </row>
    <row r="9" spans="1:5" ht="15">
      <c r="A9" s="9">
        <v>82</v>
      </c>
      <c r="B9" s="10" t="s">
        <v>28</v>
      </c>
      <c r="C9" s="10" t="s">
        <v>21</v>
      </c>
      <c r="D9" t="s">
        <v>38</v>
      </c>
      <c r="E9" t="s">
        <v>39</v>
      </c>
    </row>
    <row r="10" spans="1:7" ht="15">
      <c r="A10" s="9">
        <v>80</v>
      </c>
      <c r="B10" s="10" t="s">
        <v>12</v>
      </c>
      <c r="C10" s="10" t="s">
        <v>31</v>
      </c>
      <c r="D10" t="s">
        <v>40</v>
      </c>
      <c r="E10" t="s">
        <v>41</v>
      </c>
      <c r="F10" t="s">
        <v>42</v>
      </c>
      <c r="G10" t="s">
        <v>43</v>
      </c>
    </row>
    <row r="11" spans="1:7" ht="15">
      <c r="A11" s="9">
        <v>77</v>
      </c>
      <c r="B11" s="10" t="s">
        <v>18</v>
      </c>
      <c r="C11" s="10" t="s">
        <v>31</v>
      </c>
      <c r="D11" t="s">
        <v>44</v>
      </c>
      <c r="E11" t="s">
        <v>45</v>
      </c>
      <c r="F11" t="s">
        <v>46</v>
      </c>
      <c r="G11" t="s">
        <v>47</v>
      </c>
    </row>
    <row r="12" spans="1:7" ht="15">
      <c r="A12" s="9">
        <v>73</v>
      </c>
      <c r="B12" s="10" t="s">
        <v>24</v>
      </c>
      <c r="C12" s="10" t="s">
        <v>31</v>
      </c>
      <c r="D12" t="s">
        <v>48</v>
      </c>
      <c r="E12" t="s">
        <v>49</v>
      </c>
      <c r="F12" t="s">
        <v>50</v>
      </c>
      <c r="G12" t="s">
        <v>51</v>
      </c>
    </row>
    <row r="13" spans="1:7" ht="15">
      <c r="A13" s="9">
        <v>84</v>
      </c>
      <c r="B13" s="10" t="s">
        <v>28</v>
      </c>
      <c r="C13" s="10" t="s">
        <v>31</v>
      </c>
      <c r="D13" t="s">
        <v>52</v>
      </c>
      <c r="E13" t="s">
        <v>53</v>
      </c>
      <c r="F13" t="s">
        <v>54</v>
      </c>
      <c r="G13" t="s">
        <v>55</v>
      </c>
    </row>
    <row r="14" spans="1:5" ht="15">
      <c r="A14" s="9">
        <v>66</v>
      </c>
      <c r="C14" s="10" t="s">
        <v>13</v>
      </c>
      <c r="D14" t="s">
        <v>56</v>
      </c>
      <c r="E14" t="s">
        <v>57</v>
      </c>
    </row>
    <row r="15" spans="1:5" ht="15">
      <c r="A15" s="9">
        <v>75</v>
      </c>
      <c r="B15" s="10"/>
      <c r="C15" s="10" t="s">
        <v>21</v>
      </c>
      <c r="D15" t="s">
        <v>58</v>
      </c>
      <c r="E15" t="s">
        <v>59</v>
      </c>
    </row>
    <row r="16" spans="1:5" ht="15">
      <c r="A16" s="9">
        <v>68</v>
      </c>
      <c r="B16" s="10"/>
      <c r="C16" s="10" t="s">
        <v>21</v>
      </c>
      <c r="D16" t="s">
        <v>60</v>
      </c>
      <c r="E16" t="s">
        <v>61</v>
      </c>
    </row>
    <row r="17" spans="1:5" ht="15">
      <c r="A17" s="9">
        <v>59</v>
      </c>
      <c r="B17" s="10"/>
      <c r="C17" s="10" t="s">
        <v>21</v>
      </c>
      <c r="D17" t="s">
        <v>62</v>
      </c>
      <c r="E17" t="s">
        <v>63</v>
      </c>
    </row>
    <row r="18" spans="1:5" ht="15">
      <c r="A18" s="9">
        <v>70</v>
      </c>
      <c r="B18" s="10"/>
      <c r="C18" s="10" t="s">
        <v>27</v>
      </c>
      <c r="D18" t="s">
        <v>64</v>
      </c>
      <c r="E18" t="s">
        <v>65</v>
      </c>
    </row>
    <row r="19" spans="1:5" ht="15">
      <c r="A19" s="9">
        <v>67</v>
      </c>
      <c r="B19" s="10"/>
      <c r="C19" s="10" t="s">
        <v>27</v>
      </c>
      <c r="D19" t="s">
        <v>66</v>
      </c>
      <c r="E19" t="s">
        <v>67</v>
      </c>
    </row>
    <row r="20" spans="1:5" ht="15">
      <c r="A20" s="9">
        <v>65</v>
      </c>
      <c r="B20" s="10"/>
      <c r="C20" s="10" t="s">
        <v>27</v>
      </c>
      <c r="D20" t="s">
        <v>68</v>
      </c>
      <c r="E20" t="s">
        <v>69</v>
      </c>
    </row>
    <row r="21" spans="1:5" ht="15">
      <c r="A21" s="9">
        <v>69</v>
      </c>
      <c r="C21" s="10" t="s">
        <v>70</v>
      </c>
      <c r="D21" t="s">
        <v>71</v>
      </c>
      <c r="E21" t="s">
        <v>72</v>
      </c>
    </row>
    <row r="22" spans="1:5" ht="15">
      <c r="A22" s="9">
        <v>64</v>
      </c>
      <c r="B22" s="10"/>
      <c r="C22" s="10" t="s">
        <v>70</v>
      </c>
      <c r="D22" t="s">
        <v>73</v>
      </c>
      <c r="E22" t="s">
        <v>74</v>
      </c>
    </row>
    <row r="23" spans="1:5" ht="15">
      <c r="A23" s="9">
        <v>63</v>
      </c>
      <c r="B23" s="10"/>
      <c r="C23" s="10" t="s">
        <v>70</v>
      </c>
      <c r="D23" t="s">
        <v>75</v>
      </c>
      <c r="E23" t="s">
        <v>76</v>
      </c>
    </row>
    <row r="24" spans="1:5" ht="15">
      <c r="A24" s="9">
        <v>62</v>
      </c>
      <c r="C24" s="10" t="s">
        <v>70</v>
      </c>
      <c r="D24" t="s">
        <v>77</v>
      </c>
      <c r="E24" t="s">
        <v>78</v>
      </c>
    </row>
    <row r="25" spans="1:5" ht="15">
      <c r="A25" s="9">
        <v>60</v>
      </c>
      <c r="B25" s="10"/>
      <c r="C25" s="10" t="s">
        <v>70</v>
      </c>
      <c r="D25" t="s">
        <v>79</v>
      </c>
      <c r="E25" t="s">
        <v>80</v>
      </c>
    </row>
    <row r="26" spans="1:5" ht="15">
      <c r="A26" s="9">
        <v>61</v>
      </c>
      <c r="B26" s="10"/>
      <c r="C26" s="10" t="s">
        <v>70</v>
      </c>
      <c r="D26" t="s">
        <v>81</v>
      </c>
      <c r="E26" t="s">
        <v>82</v>
      </c>
    </row>
    <row r="27" spans="1:5" ht="15">
      <c r="A27" s="9">
        <v>44</v>
      </c>
      <c r="C27" s="10" t="s">
        <v>13</v>
      </c>
      <c r="D27" t="s">
        <v>83</v>
      </c>
      <c r="E27" t="s">
        <v>84</v>
      </c>
    </row>
  </sheetData>
  <sheetProtection selectLockedCells="1" selectUnlockedCells="1"/>
  <dataValidations count="11">
    <dataValidation type="list" allowBlank="1" showInputMessage="1" showErrorMessage="1" sqref="I26:I27">
      <formula1>$K$1:$K$7</formula1>
      <formula2>0</formula2>
    </dataValidation>
    <dataValidation type="list" allowBlank="1" showInputMessage="1" showErrorMessage="1" sqref="I7:I25">
      <formula1>$K$4:$K$7</formula1>
      <formula2>0</formula2>
    </dataValidation>
    <dataValidation type="list" allowBlank="1" showInputMessage="1" showErrorMessage="1" promptTitle="Укажите команду" prompt="Выберите команду из списка или оставьте пустым для участников личного зачета" sqref="I4">
      <formula1>OFFSET($K$4,0,0,COUNTA($K$4:$K$100),1)</formula1>
      <formula2>0</formula2>
    </dataValidation>
    <dataValidation type="list" allowBlank="1" showErrorMessage="1" promptTitle="Укажите команду" prompt="Выберите команду из списка или оставьте пустым для участников личного зачета" errorTitle="Укажите команду" error="Выберите команду из списка или оставьте пустым для участников личного зачета" sqref="B1">
      <formula1>OFFSET($K$4,0,0,COUNTA($K$4:$K$100),1)</formula1>
      <formula2>0</formula2>
    </dataValidation>
    <dataValidation type="list" allowBlank="1" showInputMessage="1" showErrorMessage="1" sqref="C1">
      <formula1>$L$2:$L$5</formula1>
      <formula2>0</formula2>
    </dataValidation>
    <dataValidation type="whole" allowBlank="1" showInputMessage="1" showErrorMessage="1" errorTitle="Укажите  количество ворот" error="Укажите количество ворот в диапазоне от 1 до 20" sqref="O1">
      <formula1>1</formula1>
      <formula2>20</formula2>
    </dataValidation>
    <dataValidation type="list" showInputMessage="1" showErrorMessage="1" sqref="O2">
      <formula1>"По сумме попыток,По лучшей попытке"</formula1>
      <formula2>0</formula2>
    </dataValidation>
    <dataValidation type="list" allowBlank="1" showInputMessage="1" showErrorMessage="1" sqref="O3">
      <formula1>"Да,Нет"</formula1>
      <formula2>0</formula2>
    </dataValidation>
    <dataValidation type="list" showInputMessage="1" showErrorMessage="1" sqref="O4">
      <formula1>"Показывать,Не показывать"</formula1>
      <formula2>0</formula2>
    </dataValidation>
    <dataValidation type="list" allowBlank="1" showErrorMessage="1" promptTitle="Укажите команду" prompt="Выберите команду из списка или оставьте пустым для участников личного зачета" errorTitle="Укажите команду" error="Выберите команду из списка или оставьте пустым для участников личного зачета" sqref="B2:B13 B15:B20 B22:B23 B25:B26">
      <formula1>OFFSET($K$4,0,0,COUNTA($K$4:$K$106),1)</formula1>
      <formula2>0</formula2>
    </dataValidation>
    <dataValidation type="list" allowBlank="1" showInputMessage="1" showErrorMessage="1" sqref="C2:C27">
      <formula1>OFFSET($L$2,0,0,COUNTA($L$2:$L$106),1)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8515625" style="120" customWidth="1"/>
    <col min="2" max="2" width="12.57421875" style="121" customWidth="1"/>
    <col min="3" max="3" width="10.8515625" style="121" customWidth="1"/>
    <col min="4" max="4" width="12.8515625" style="120" customWidth="1"/>
    <col min="5" max="13" width="3.7109375" style="120" customWidth="1"/>
    <col min="14" max="14" width="4.00390625" style="120" customWidth="1"/>
    <col min="15" max="18" width="3.7109375" style="120" customWidth="1"/>
    <col min="19" max="24" width="0" style="120" hidden="1" customWidth="1"/>
    <col min="25" max="25" width="6.00390625" style="120" customWidth="1"/>
    <col min="26" max="26" width="5.00390625" style="120" customWidth="1"/>
    <col min="27" max="27" width="4.28125" style="120" customWidth="1"/>
    <col min="28" max="28" width="5.7109375" style="120" customWidth="1"/>
    <col min="29" max="29" width="7.00390625" style="120" customWidth="1"/>
    <col min="30" max="30" width="5.8515625" style="120" customWidth="1"/>
    <col min="31" max="31" width="6.421875" style="120" customWidth="1"/>
    <col min="32" max="16384" width="9.140625" style="120" customWidth="1"/>
  </cols>
  <sheetData>
    <row r="1" spans="1:31" ht="25.5" customHeight="1">
      <c r="A1" s="173" t="s">
        <v>139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</row>
    <row r="2" spans="1:31" ht="12.75" customHeight="1">
      <c r="A2" s="122"/>
      <c r="B2" s="123"/>
      <c r="C2" s="124"/>
      <c r="D2" s="125"/>
      <c r="E2" s="174" t="s">
        <v>85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5" t="s">
        <v>140</v>
      </c>
      <c r="AE2" s="175" t="s">
        <v>116</v>
      </c>
    </row>
    <row r="3" spans="1:31" ht="63.75">
      <c r="A3" s="127" t="s">
        <v>88</v>
      </c>
      <c r="B3" s="128" t="s">
        <v>1</v>
      </c>
      <c r="C3" s="126" t="s">
        <v>2</v>
      </c>
      <c r="D3" s="126" t="s">
        <v>89</v>
      </c>
      <c r="E3" s="129">
        <v>1</v>
      </c>
      <c r="F3" s="129">
        <v>2</v>
      </c>
      <c r="G3" s="129">
        <v>3</v>
      </c>
      <c r="H3" s="129">
        <v>4</v>
      </c>
      <c r="I3" s="129">
        <v>5</v>
      </c>
      <c r="J3" s="129">
        <v>6</v>
      </c>
      <c r="K3" s="129">
        <v>7</v>
      </c>
      <c r="L3" s="129">
        <v>8</v>
      </c>
      <c r="M3" s="129">
        <v>9</v>
      </c>
      <c r="N3" s="129">
        <v>10</v>
      </c>
      <c r="O3" s="129">
        <v>11</v>
      </c>
      <c r="P3" s="129">
        <v>12</v>
      </c>
      <c r="Q3" s="129">
        <v>13</v>
      </c>
      <c r="R3" s="129">
        <v>14</v>
      </c>
      <c r="S3" s="129">
        <v>15</v>
      </c>
      <c r="T3" s="129">
        <v>16</v>
      </c>
      <c r="U3" s="129">
        <v>17</v>
      </c>
      <c r="V3" s="129">
        <v>18</v>
      </c>
      <c r="W3" s="129">
        <v>19</v>
      </c>
      <c r="X3" s="129">
        <v>20</v>
      </c>
      <c r="Y3" s="126" t="s">
        <v>90</v>
      </c>
      <c r="Z3" s="129" t="s">
        <v>95</v>
      </c>
      <c r="AA3" s="129" t="s">
        <v>96</v>
      </c>
      <c r="AB3" s="130" t="s">
        <v>93</v>
      </c>
      <c r="AC3" s="128" t="s">
        <v>141</v>
      </c>
      <c r="AD3" s="175"/>
      <c r="AE3" s="175"/>
    </row>
    <row r="4" spans="1:31" ht="25.5">
      <c r="A4" s="131">
        <v>71</v>
      </c>
      <c r="B4" s="132" t="e">
        <f>#N/A</f>
        <v>#N/A</v>
      </c>
      <c r="C4" s="133" t="e">
        <f>#N/A</f>
        <v>#N/A</v>
      </c>
      <c r="D4" s="134" t="str">
        <f>IF(A4&lt;&gt;"",CONCATENATE(VLOOKUP(A4,Участники!$A$2:$E$103,4),IF(VLOOKUP(A4,Участники!$A$2:$E$103,5)&lt;&gt;"",CONCATENATE(CHAR(10),VLOOKUP(A4,Участники!$A$2:$E$103,5)),""),IF(VLOOKUP(A4,Участники!$A$2:$F$103,6)&lt;&gt;"",CONCATENATE(CHAR(10),VLOOKUP(A4,Участники!$A$2:$F$103,6)),""),IF(VLOOKUP(A4,Участники!$A$2:$G$103,7)&lt;&gt;"",CONCATENATE(CHAR(10),VLOOKUP(A4,Участники!$A$2:$G$103,7)),"")),"")</f>
        <v>Губарь
Баранов</v>
      </c>
      <c r="E4" s="135">
        <v>5</v>
      </c>
      <c r="F4" s="135">
        <v>0</v>
      </c>
      <c r="G4" s="135">
        <v>20</v>
      </c>
      <c r="H4" s="135">
        <v>5</v>
      </c>
      <c r="I4" s="135">
        <v>5</v>
      </c>
      <c r="J4" s="135">
        <v>5</v>
      </c>
      <c r="K4" s="135">
        <v>5</v>
      </c>
      <c r="L4" s="135">
        <v>5</v>
      </c>
      <c r="M4" s="136">
        <v>0</v>
      </c>
      <c r="N4" s="136">
        <v>0</v>
      </c>
      <c r="O4" s="136">
        <v>0</v>
      </c>
      <c r="P4" s="136">
        <v>5</v>
      </c>
      <c r="Q4" s="136">
        <v>0</v>
      </c>
      <c r="R4" s="136">
        <v>5</v>
      </c>
      <c r="S4" s="136"/>
      <c r="T4" s="136"/>
      <c r="U4" s="136"/>
      <c r="V4" s="136"/>
      <c r="W4" s="136"/>
      <c r="X4" s="136"/>
      <c r="Y4" s="137">
        <f>IF(SUM(E4:X4)&gt;0,SUM(E4:X4),"")</f>
        <v>60</v>
      </c>
      <c r="Z4" s="136">
        <v>5</v>
      </c>
      <c r="AA4" s="136">
        <v>28</v>
      </c>
      <c r="AB4" s="138">
        <f>IF(Z4="-","Сошел",Z4*60+AA4)</f>
        <v>328</v>
      </c>
      <c r="AC4" s="139">
        <f>IF(ISNUMBER(AB4),IF(SUM(AB4,Y4)&gt;0,SUM(AB4,Y4),""),"Сошел")</f>
        <v>388</v>
      </c>
      <c r="AD4" s="171">
        <f>SUM(AC4:AC6)</f>
        <v>653</v>
      </c>
      <c r="AE4" s="172">
        <v>3</v>
      </c>
    </row>
    <row r="5" spans="1:31" ht="25.5">
      <c r="A5" s="140">
        <v>74</v>
      </c>
      <c r="B5" s="141" t="e">
        <f>#N/A</f>
        <v>#N/A</v>
      </c>
      <c r="C5" s="142" t="e">
        <f>#N/A</f>
        <v>#N/A</v>
      </c>
      <c r="D5" s="143" t="str">
        <f>IF(A5&lt;&gt;"",CONCATENATE(VLOOKUP(A5,Участники!$A$2:$E$103,4),IF(VLOOKUP(A5,Участники!$A$2:$E$103,5)&lt;&gt;"",CONCATENATE(CHAR(10),VLOOKUP(A5,Участники!$A$2:$E$103,5)),""),IF(VLOOKUP(A5,Участники!$A$2:$F$103,6)&lt;&gt;"",CONCATENATE(CHAR(10),VLOOKUP(A5,Участники!$A$2:$F$103,6)),""),IF(VLOOKUP(A5,Участники!$A$2:$G$103,7)&lt;&gt;"",CONCATENATE(CHAR(10),VLOOKUP(A5,Участники!$A$2:$G$103,7)),"")),"")</f>
        <v>Губарь
Баранов</v>
      </c>
      <c r="E5" s="144">
        <v>0</v>
      </c>
      <c r="F5" s="144">
        <v>0</v>
      </c>
      <c r="G5" s="144">
        <v>5</v>
      </c>
      <c r="H5" s="144">
        <v>5</v>
      </c>
      <c r="I5" s="144">
        <v>50</v>
      </c>
      <c r="J5" s="144">
        <v>0</v>
      </c>
      <c r="K5" s="144">
        <v>5</v>
      </c>
      <c r="L5" s="144">
        <v>5</v>
      </c>
      <c r="M5" s="145">
        <v>5</v>
      </c>
      <c r="N5" s="145">
        <v>0</v>
      </c>
      <c r="O5" s="145">
        <v>0</v>
      </c>
      <c r="P5" s="145">
        <v>5</v>
      </c>
      <c r="Q5" s="145">
        <v>0</v>
      </c>
      <c r="R5" s="145">
        <v>5</v>
      </c>
      <c r="S5" s="145"/>
      <c r="T5" s="145"/>
      <c r="U5" s="145"/>
      <c r="V5" s="145"/>
      <c r="W5" s="145"/>
      <c r="X5" s="145"/>
      <c r="Y5" s="146">
        <f aca="true" t="shared" si="0" ref="Y5:Y15">IF(SUM(E5:X5)&gt;0,SUM(E5:X5),"")</f>
        <v>85</v>
      </c>
      <c r="Z5" s="145"/>
      <c r="AA5" s="145"/>
      <c r="AB5" s="147">
        <f aca="true" t="shared" si="1" ref="AB5:AB15">IF(Z5="-","Сошел",Z5*60+AA5)</f>
        <v>0</v>
      </c>
      <c r="AC5" s="148">
        <f aca="true" t="shared" si="2" ref="AC5:AC15">IF(ISNUMBER(AB5),IF(SUM(AB5,Y5)&gt;0,SUM(AB5,Y5),""),"Сошел")</f>
        <v>85</v>
      </c>
      <c r="AD5" s="171"/>
      <c r="AE5" s="172"/>
    </row>
    <row r="6" spans="1:31" ht="25.5">
      <c r="A6" s="149">
        <v>73</v>
      </c>
      <c r="B6" s="150" t="e">
        <f>#N/A</f>
        <v>#N/A</v>
      </c>
      <c r="C6" s="151" t="e">
        <f>#N/A</f>
        <v>#N/A</v>
      </c>
      <c r="D6" s="152" t="str">
        <f>IF(A6&lt;&gt;"",CONCATENATE(VLOOKUP(A6,Участники!$A$2:$E$103,4),IF(VLOOKUP(A6,Участники!$A$2:$E$103,5)&lt;&gt;"",CONCATENATE(CHAR(10),VLOOKUP(A6,Участники!$A$2:$E$103,5)),""),IF(VLOOKUP(A6,Участники!$A$2:$F$103,6)&lt;&gt;"",CONCATENATE(CHAR(10),VLOOKUP(A6,Участники!$A$2:$F$103,6)),""),IF(VLOOKUP(A6,Участники!$A$2:$G$103,7)&lt;&gt;"",CONCATENATE(CHAR(10),VLOOKUP(A6,Участники!$A$2:$G$103,7)),"")),"")</f>
        <v>Губарь
Баранов</v>
      </c>
      <c r="E6" s="153">
        <v>0</v>
      </c>
      <c r="F6" s="153">
        <v>0</v>
      </c>
      <c r="G6" s="153">
        <v>5</v>
      </c>
      <c r="H6" s="153">
        <v>150</v>
      </c>
      <c r="I6" s="153">
        <v>5</v>
      </c>
      <c r="J6" s="153">
        <v>0</v>
      </c>
      <c r="K6" s="153">
        <v>5</v>
      </c>
      <c r="L6" s="153">
        <v>5</v>
      </c>
      <c r="M6" s="153">
        <v>5</v>
      </c>
      <c r="N6" s="153">
        <v>0</v>
      </c>
      <c r="O6" s="153">
        <v>0</v>
      </c>
      <c r="P6" s="154">
        <v>0</v>
      </c>
      <c r="Q6" s="154">
        <v>0</v>
      </c>
      <c r="R6" s="154">
        <v>5</v>
      </c>
      <c r="S6" s="154"/>
      <c r="T6" s="154"/>
      <c r="U6" s="154"/>
      <c r="V6" s="154"/>
      <c r="W6" s="154"/>
      <c r="X6" s="154"/>
      <c r="Y6" s="155">
        <f t="shared" si="0"/>
        <v>180</v>
      </c>
      <c r="Z6" s="154"/>
      <c r="AA6" s="154"/>
      <c r="AB6" s="156">
        <f t="shared" si="1"/>
        <v>0</v>
      </c>
      <c r="AC6" s="157">
        <f t="shared" si="2"/>
        <v>180</v>
      </c>
      <c r="AD6" s="171"/>
      <c r="AE6" s="172"/>
    </row>
    <row r="7" spans="1:31" ht="25.5">
      <c r="A7" s="131">
        <v>79</v>
      </c>
      <c r="B7" s="132" t="e">
        <f>#N/A</f>
        <v>#N/A</v>
      </c>
      <c r="C7" s="133" t="e">
        <f>#N/A</f>
        <v>#N/A</v>
      </c>
      <c r="D7" s="134" t="str">
        <f>IF(A7&lt;&gt;"",CONCATENATE(VLOOKUP(A7,Участники!$A$2:$E$103,4),IF(VLOOKUP(A7,Участники!$A$2:$E$103,5)&lt;&gt;"",CONCATENATE(CHAR(10),VLOOKUP(A7,Участники!$A$2:$E$103,5)),""),IF(VLOOKUP(A7,Участники!$A$2:$F$103,6)&lt;&gt;"",CONCATENATE(CHAR(10),VLOOKUP(A7,Участники!$A$2:$F$103,6)),""),IF(VLOOKUP(A7,Участники!$A$2:$G$103,7)&lt;&gt;"",CONCATENATE(CHAR(10),VLOOKUP(A7,Участники!$A$2:$G$103,7)),"")),"")</f>
        <v>Губарь
Баранов</v>
      </c>
      <c r="E7" s="135">
        <v>0</v>
      </c>
      <c r="F7" s="135">
        <v>0</v>
      </c>
      <c r="G7" s="135">
        <v>5</v>
      </c>
      <c r="H7" s="135">
        <v>5</v>
      </c>
      <c r="I7" s="135">
        <v>5</v>
      </c>
      <c r="J7" s="135">
        <v>0</v>
      </c>
      <c r="K7" s="135">
        <v>0</v>
      </c>
      <c r="L7" s="135">
        <v>5</v>
      </c>
      <c r="M7" s="136">
        <v>5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/>
      <c r="T7" s="136"/>
      <c r="U7" s="136"/>
      <c r="V7" s="136"/>
      <c r="W7" s="136"/>
      <c r="X7" s="136"/>
      <c r="Y7" s="137">
        <f t="shared" si="0"/>
        <v>25</v>
      </c>
      <c r="Z7" s="136">
        <v>5</v>
      </c>
      <c r="AA7" s="136">
        <v>0</v>
      </c>
      <c r="AB7" s="138">
        <f t="shared" si="1"/>
        <v>300</v>
      </c>
      <c r="AC7" s="139">
        <f t="shared" si="2"/>
        <v>325</v>
      </c>
      <c r="AD7" s="171">
        <f>SUM(AC7:AC9)</f>
        <v>465</v>
      </c>
      <c r="AE7" s="172">
        <v>2</v>
      </c>
    </row>
    <row r="8" spans="1:31" ht="25.5">
      <c r="A8" s="140">
        <v>81</v>
      </c>
      <c r="B8" s="141" t="e">
        <f>#N/A</f>
        <v>#N/A</v>
      </c>
      <c r="C8" s="142" t="e">
        <f>#N/A</f>
        <v>#N/A</v>
      </c>
      <c r="D8" s="143" t="str">
        <f>IF(A8&lt;&gt;"",CONCATENATE(VLOOKUP(A8,Участники!$A$2:$E$103,4),IF(VLOOKUP(A8,Участники!$A$2:$E$103,5)&lt;&gt;"",CONCATENATE(CHAR(10),VLOOKUP(A8,Участники!$A$2:$E$103,5)),""),IF(VLOOKUP(A8,Участники!$A$2:$F$103,6)&lt;&gt;"",CONCATENATE(CHAR(10),VLOOKUP(A8,Участники!$A$2:$F$103,6)),""),IF(VLOOKUP(A8,Участники!$A$2:$G$103,7)&lt;&gt;"",CONCATENATE(CHAR(10),VLOOKUP(A8,Участники!$A$2:$G$103,7)),"")),"")</f>
        <v>Губарь
Баранов</v>
      </c>
      <c r="E8" s="144">
        <v>0</v>
      </c>
      <c r="F8" s="144">
        <v>0</v>
      </c>
      <c r="G8" s="144">
        <v>5</v>
      </c>
      <c r="H8" s="144">
        <v>5</v>
      </c>
      <c r="I8" s="144">
        <v>5</v>
      </c>
      <c r="J8" s="144">
        <v>0</v>
      </c>
      <c r="K8" s="144">
        <v>5</v>
      </c>
      <c r="L8" s="144">
        <v>5</v>
      </c>
      <c r="M8" s="145">
        <v>5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145"/>
      <c r="T8" s="145"/>
      <c r="U8" s="145"/>
      <c r="V8" s="145"/>
      <c r="W8" s="145"/>
      <c r="X8" s="145"/>
      <c r="Y8" s="146">
        <f t="shared" si="0"/>
        <v>30</v>
      </c>
      <c r="Z8" s="145"/>
      <c r="AA8" s="145"/>
      <c r="AB8" s="147">
        <f t="shared" si="1"/>
        <v>0</v>
      </c>
      <c r="AC8" s="148">
        <f t="shared" si="2"/>
        <v>30</v>
      </c>
      <c r="AD8" s="171"/>
      <c r="AE8" s="172"/>
    </row>
    <row r="9" spans="1:31" ht="25.5">
      <c r="A9" s="149">
        <v>80</v>
      </c>
      <c r="B9" s="150" t="e">
        <f>#N/A</f>
        <v>#N/A</v>
      </c>
      <c r="C9" s="151" t="e">
        <f>#N/A</f>
        <v>#N/A</v>
      </c>
      <c r="D9" s="152" t="str">
        <f>IF(A9&lt;&gt;"",CONCATENATE(VLOOKUP(A9,Участники!$A$2:$E$103,4),IF(VLOOKUP(A9,Участники!$A$2:$E$103,5)&lt;&gt;"",CONCATENATE(CHAR(10),VLOOKUP(A9,Участники!$A$2:$E$103,5)),""),IF(VLOOKUP(A9,Участники!$A$2:$F$103,6)&lt;&gt;"",CONCATENATE(CHAR(10),VLOOKUP(A9,Участники!$A$2:$F$103,6)),""),IF(VLOOKUP(A9,Участники!$A$2:$G$103,7)&lt;&gt;"",CONCATENATE(CHAR(10),VLOOKUP(A9,Участники!$A$2:$G$103,7)),"")),"")</f>
        <v>Губарь
Баранов</v>
      </c>
      <c r="E9" s="153">
        <v>0</v>
      </c>
      <c r="F9" s="153">
        <v>0</v>
      </c>
      <c r="G9" s="153">
        <v>20</v>
      </c>
      <c r="H9" s="153">
        <v>5</v>
      </c>
      <c r="I9" s="153">
        <v>5</v>
      </c>
      <c r="J9" s="153">
        <v>5</v>
      </c>
      <c r="K9" s="153">
        <v>50</v>
      </c>
      <c r="L9" s="153">
        <v>5</v>
      </c>
      <c r="M9" s="154">
        <v>0</v>
      </c>
      <c r="N9" s="154">
        <v>5</v>
      </c>
      <c r="O9" s="154">
        <v>5</v>
      </c>
      <c r="P9" s="154">
        <v>5</v>
      </c>
      <c r="Q9" s="154">
        <v>0</v>
      </c>
      <c r="R9" s="154">
        <v>5</v>
      </c>
      <c r="S9" s="154"/>
      <c r="T9" s="154"/>
      <c r="U9" s="154"/>
      <c r="V9" s="154"/>
      <c r="W9" s="154"/>
      <c r="X9" s="154"/>
      <c r="Y9" s="155">
        <f t="shared" si="0"/>
        <v>110</v>
      </c>
      <c r="Z9" s="154"/>
      <c r="AA9" s="154"/>
      <c r="AB9" s="156">
        <f t="shared" si="1"/>
        <v>0</v>
      </c>
      <c r="AC9" s="157">
        <f t="shared" si="2"/>
        <v>110</v>
      </c>
      <c r="AD9" s="171"/>
      <c r="AE9" s="172"/>
    </row>
    <row r="10" spans="1:31" ht="25.5">
      <c r="A10" s="131">
        <v>84</v>
      </c>
      <c r="B10" s="132" t="e">
        <f>#N/A</f>
        <v>#N/A</v>
      </c>
      <c r="C10" s="133" t="e">
        <f>#N/A</f>
        <v>#N/A</v>
      </c>
      <c r="D10" s="134" t="str">
        <f>IF(A10&lt;&gt;"",CONCATENATE(VLOOKUP(A10,Участники!$A$2:$E$103,4),IF(VLOOKUP(A10,Участники!$A$2:$E$103,5)&lt;&gt;"",CONCATENATE(CHAR(10),VLOOKUP(A10,Участники!$A$2:$E$103,5)),""),IF(VLOOKUP(A10,Участники!$A$2:$F$103,6)&lt;&gt;"",CONCATENATE(CHAR(10),VLOOKUP(A10,Участники!$A$2:$F$103,6)),""),IF(VLOOKUP(A10,Участники!$A$2:$G$103,7)&lt;&gt;"",CONCATENATE(CHAR(10),VLOOKUP(A10,Участники!$A$2:$G$103,7)),"")),"")</f>
        <v>Губарь
Баранов</v>
      </c>
      <c r="E10" s="135">
        <v>5</v>
      </c>
      <c r="F10" s="135">
        <v>5</v>
      </c>
      <c r="G10" s="135">
        <v>20</v>
      </c>
      <c r="H10" s="135">
        <v>5</v>
      </c>
      <c r="I10" s="135">
        <v>5</v>
      </c>
      <c r="J10" s="135">
        <v>5</v>
      </c>
      <c r="K10" s="135">
        <v>50</v>
      </c>
      <c r="L10" s="135">
        <v>5</v>
      </c>
      <c r="M10" s="136">
        <v>5</v>
      </c>
      <c r="N10" s="136">
        <v>5</v>
      </c>
      <c r="O10" s="136">
        <v>5</v>
      </c>
      <c r="P10" s="136">
        <v>5</v>
      </c>
      <c r="Q10" s="136">
        <v>5</v>
      </c>
      <c r="R10" s="136">
        <v>0</v>
      </c>
      <c r="S10" s="136"/>
      <c r="T10" s="136"/>
      <c r="U10" s="136"/>
      <c r="V10" s="136"/>
      <c r="W10" s="136"/>
      <c r="X10" s="136"/>
      <c r="Y10" s="137">
        <f t="shared" si="0"/>
        <v>125</v>
      </c>
      <c r="Z10" s="136">
        <v>8</v>
      </c>
      <c r="AA10" s="136">
        <v>43</v>
      </c>
      <c r="AB10" s="138">
        <f t="shared" si="1"/>
        <v>523</v>
      </c>
      <c r="AC10" s="139">
        <f t="shared" si="2"/>
        <v>648</v>
      </c>
      <c r="AD10" s="171">
        <f>SUM(AC10:AC12)</f>
        <v>983</v>
      </c>
      <c r="AE10" s="172">
        <v>4</v>
      </c>
    </row>
    <row r="11" spans="1:31" ht="25.5">
      <c r="A11" s="140">
        <v>82</v>
      </c>
      <c r="B11" s="141" t="e">
        <f>#N/A</f>
        <v>#N/A</v>
      </c>
      <c r="C11" s="142" t="e">
        <f>#N/A</f>
        <v>#N/A</v>
      </c>
      <c r="D11" s="143" t="str">
        <f>IF(A11&lt;&gt;"",CONCATENATE(VLOOKUP(A11,Участники!$A$2:$E$103,4),IF(VLOOKUP(A11,Участники!$A$2:$E$103,5)&lt;&gt;"",CONCATENATE(CHAR(10),VLOOKUP(A11,Участники!$A$2:$E$103,5)),""),IF(VLOOKUP(A11,Участники!$A$2:$F$103,6)&lt;&gt;"",CONCATENATE(CHAR(10),VLOOKUP(A11,Участники!$A$2:$F$103,6)),""),IF(VLOOKUP(A11,Участники!$A$2:$G$103,7)&lt;&gt;"",CONCATENATE(CHAR(10),VLOOKUP(A11,Участники!$A$2:$G$103,7)),"")),"")</f>
        <v>Губарь
Баранов</v>
      </c>
      <c r="E11" s="144">
        <v>5</v>
      </c>
      <c r="F11" s="144">
        <v>0</v>
      </c>
      <c r="G11" s="144">
        <v>20</v>
      </c>
      <c r="H11" s="144">
        <v>150</v>
      </c>
      <c r="I11" s="144">
        <v>50</v>
      </c>
      <c r="J11" s="144">
        <v>5</v>
      </c>
      <c r="K11" s="144">
        <v>5</v>
      </c>
      <c r="L11" s="144">
        <v>5</v>
      </c>
      <c r="M11" s="145">
        <v>5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  <c r="S11" s="145"/>
      <c r="T11" s="145"/>
      <c r="U11" s="145"/>
      <c r="V11" s="145"/>
      <c r="W11" s="145"/>
      <c r="X11" s="145"/>
      <c r="Y11" s="146">
        <f t="shared" si="0"/>
        <v>245</v>
      </c>
      <c r="Z11" s="145"/>
      <c r="AA11" s="145"/>
      <c r="AB11" s="147">
        <f t="shared" si="1"/>
        <v>0</v>
      </c>
      <c r="AC11" s="148">
        <f t="shared" si="2"/>
        <v>245</v>
      </c>
      <c r="AD11" s="171"/>
      <c r="AE11" s="172"/>
    </row>
    <row r="12" spans="1:31" ht="25.5">
      <c r="A12" s="149">
        <v>83</v>
      </c>
      <c r="B12" s="150" t="e">
        <f>#N/A</f>
        <v>#N/A</v>
      </c>
      <c r="C12" s="151" t="e">
        <f>#N/A</f>
        <v>#N/A</v>
      </c>
      <c r="D12" s="152" t="str">
        <f>IF(A12&lt;&gt;"",CONCATENATE(VLOOKUP(A12,Участники!$A$2:$E$103,4),IF(VLOOKUP(A12,Участники!$A$2:$E$103,5)&lt;&gt;"",CONCATENATE(CHAR(10),VLOOKUP(A12,Участники!$A$2:$E$103,5)),""),IF(VLOOKUP(A12,Участники!$A$2:$F$103,6)&lt;&gt;"",CONCATENATE(CHAR(10),VLOOKUP(A12,Участники!$A$2:$F$103,6)),""),IF(VLOOKUP(A12,Участники!$A$2:$G$103,7)&lt;&gt;"",CONCATENATE(CHAR(10),VLOOKUP(A12,Участники!$A$2:$G$103,7)),"")),"")</f>
        <v>Губарь
Баранов</v>
      </c>
      <c r="E12" s="153">
        <v>5</v>
      </c>
      <c r="F12" s="153">
        <v>0</v>
      </c>
      <c r="G12" s="153">
        <v>50</v>
      </c>
      <c r="H12" s="153">
        <v>5</v>
      </c>
      <c r="I12" s="153">
        <v>5</v>
      </c>
      <c r="J12" s="153">
        <v>5</v>
      </c>
      <c r="K12" s="153">
        <v>0</v>
      </c>
      <c r="L12" s="153">
        <v>5</v>
      </c>
      <c r="M12" s="154">
        <v>5</v>
      </c>
      <c r="N12" s="154">
        <v>0</v>
      </c>
      <c r="O12" s="154">
        <v>5</v>
      </c>
      <c r="P12" s="154">
        <v>0</v>
      </c>
      <c r="Q12" s="154">
        <v>0</v>
      </c>
      <c r="R12" s="154">
        <v>5</v>
      </c>
      <c r="S12" s="154"/>
      <c r="T12" s="154"/>
      <c r="U12" s="154"/>
      <c r="V12" s="154"/>
      <c r="W12" s="154"/>
      <c r="X12" s="154"/>
      <c r="Y12" s="155">
        <f t="shared" si="0"/>
        <v>90</v>
      </c>
      <c r="Z12" s="154"/>
      <c r="AA12" s="154"/>
      <c r="AB12" s="156">
        <f t="shared" si="1"/>
        <v>0</v>
      </c>
      <c r="AC12" s="157">
        <f t="shared" si="2"/>
        <v>90</v>
      </c>
      <c r="AD12" s="171"/>
      <c r="AE12" s="172"/>
    </row>
    <row r="13" spans="1:31" ht="25.5">
      <c r="A13" s="131">
        <v>77</v>
      </c>
      <c r="B13" s="132" t="e">
        <f>#N/A</f>
        <v>#N/A</v>
      </c>
      <c r="C13" s="133" t="e">
        <f>#N/A</f>
        <v>#N/A</v>
      </c>
      <c r="D13" s="134" t="str">
        <f>IF(A13&lt;&gt;"",CONCATENATE(VLOOKUP(A13,Участники!$A$2:$E$103,4),IF(VLOOKUP(A13,Участники!$A$2:$E$103,5)&lt;&gt;"",CONCATENATE(CHAR(10),VLOOKUP(A13,Участники!$A$2:$E$103,5)),""),IF(VLOOKUP(A13,Участники!$A$2:$F$103,6)&lt;&gt;"",CONCATENATE(CHAR(10),VLOOKUP(A13,Участники!$A$2:$F$103,6)),""),IF(VLOOKUP(A13,Участники!$A$2:$G$103,7)&lt;&gt;"",CONCATENATE(CHAR(10),VLOOKUP(A13,Участники!$A$2:$G$103,7)),"")),"")</f>
        <v>Губарь
Баранов</v>
      </c>
      <c r="E13" s="135">
        <v>5</v>
      </c>
      <c r="F13" s="135">
        <v>0</v>
      </c>
      <c r="G13" s="135">
        <v>5</v>
      </c>
      <c r="H13" s="135">
        <v>5</v>
      </c>
      <c r="I13" s="135">
        <v>5</v>
      </c>
      <c r="J13" s="135">
        <v>0</v>
      </c>
      <c r="K13" s="135">
        <v>5</v>
      </c>
      <c r="L13" s="135">
        <v>0</v>
      </c>
      <c r="M13" s="136">
        <v>5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/>
      <c r="T13" s="136"/>
      <c r="U13" s="136"/>
      <c r="V13" s="136"/>
      <c r="W13" s="136"/>
      <c r="X13" s="136"/>
      <c r="Y13" s="137">
        <f t="shared" si="0"/>
        <v>30</v>
      </c>
      <c r="Z13" s="136">
        <v>3</v>
      </c>
      <c r="AA13" s="136">
        <v>21</v>
      </c>
      <c r="AB13" s="138">
        <f t="shared" si="1"/>
        <v>201</v>
      </c>
      <c r="AC13" s="139">
        <f t="shared" si="2"/>
        <v>231</v>
      </c>
      <c r="AD13" s="171">
        <f>SUM(AC13:AC15)</f>
        <v>266</v>
      </c>
      <c r="AE13" s="172">
        <v>1</v>
      </c>
    </row>
    <row r="14" spans="1:31" ht="25.5">
      <c r="A14" s="140">
        <v>78</v>
      </c>
      <c r="B14" s="141" t="e">
        <f>#N/A</f>
        <v>#N/A</v>
      </c>
      <c r="C14" s="142" t="e">
        <f>#N/A</f>
        <v>#N/A</v>
      </c>
      <c r="D14" s="143" t="str">
        <f>IF(A14&lt;&gt;"",CONCATENATE(VLOOKUP(A14,Участники!$A$2:$E$103,4),IF(VLOOKUP(A14,Участники!$A$2:$E$103,5)&lt;&gt;"",CONCATENATE(CHAR(10),VLOOKUP(A14,Участники!$A$2:$E$103,5)),""),IF(VLOOKUP(A14,Участники!$A$2:$F$103,6)&lt;&gt;"",CONCATENATE(CHAR(10),VLOOKUP(A14,Участники!$A$2:$F$103,6)),""),IF(VLOOKUP(A14,Участники!$A$2:$G$103,7)&lt;&gt;"",CONCATENATE(CHAR(10),VLOOKUP(A14,Участники!$A$2:$G$103,7)),"")),"")</f>
        <v>Губарь
Баранов</v>
      </c>
      <c r="E14" s="144">
        <v>0</v>
      </c>
      <c r="F14" s="144">
        <v>0</v>
      </c>
      <c r="G14" s="144">
        <v>5</v>
      </c>
      <c r="H14" s="144">
        <v>0</v>
      </c>
      <c r="I14" s="144">
        <v>5</v>
      </c>
      <c r="J14" s="144">
        <v>0</v>
      </c>
      <c r="K14" s="144">
        <v>5</v>
      </c>
      <c r="L14" s="144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/>
      <c r="T14" s="145"/>
      <c r="U14" s="145"/>
      <c r="V14" s="145"/>
      <c r="W14" s="145"/>
      <c r="X14" s="145"/>
      <c r="Y14" s="146">
        <f t="shared" si="0"/>
        <v>15</v>
      </c>
      <c r="Z14" s="145"/>
      <c r="AA14" s="145"/>
      <c r="AB14" s="147">
        <f t="shared" si="1"/>
        <v>0</v>
      </c>
      <c r="AC14" s="148">
        <f t="shared" si="2"/>
        <v>15</v>
      </c>
      <c r="AD14" s="171"/>
      <c r="AE14" s="172"/>
    </row>
    <row r="15" spans="1:31" ht="25.5">
      <c r="A15" s="149">
        <v>76</v>
      </c>
      <c r="B15" s="150" t="e">
        <f>#N/A</f>
        <v>#N/A</v>
      </c>
      <c r="C15" s="151" t="e">
        <f>#N/A</f>
        <v>#N/A</v>
      </c>
      <c r="D15" s="152" t="str">
        <f>IF(A15&lt;&gt;"",CONCATENATE(VLOOKUP(A15,Участники!$A$2:$E$103,4),IF(VLOOKUP(A15,Участники!$A$2:$E$103,5)&lt;&gt;"",CONCATENATE(CHAR(10),VLOOKUP(A15,Участники!$A$2:$E$103,5)),""),IF(VLOOKUP(A15,Участники!$A$2:$F$103,6)&lt;&gt;"",CONCATENATE(CHAR(10),VLOOKUP(A15,Участники!$A$2:$F$103,6)),""),IF(VLOOKUP(A15,Участники!$A$2:$G$103,7)&lt;&gt;"",CONCATENATE(CHAR(10),VLOOKUP(A15,Участники!$A$2:$G$103,7)),"")),"")</f>
        <v>Губарь
Баранов</v>
      </c>
      <c r="E15" s="153">
        <v>0</v>
      </c>
      <c r="F15" s="153">
        <v>0</v>
      </c>
      <c r="G15" s="153">
        <v>5</v>
      </c>
      <c r="H15" s="153">
        <v>5</v>
      </c>
      <c r="I15" s="153">
        <v>0</v>
      </c>
      <c r="J15" s="153">
        <v>0</v>
      </c>
      <c r="K15" s="153">
        <v>5</v>
      </c>
      <c r="L15" s="153">
        <v>5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/>
      <c r="T15" s="154"/>
      <c r="U15" s="154"/>
      <c r="V15" s="154"/>
      <c r="W15" s="154"/>
      <c r="X15" s="154"/>
      <c r="Y15" s="155">
        <f t="shared" si="0"/>
        <v>20</v>
      </c>
      <c r="Z15" s="154"/>
      <c r="AA15" s="154"/>
      <c r="AB15" s="156">
        <f t="shared" si="1"/>
        <v>0</v>
      </c>
      <c r="AC15" s="157">
        <f t="shared" si="2"/>
        <v>20</v>
      </c>
      <c r="AD15" s="171"/>
      <c r="AE15" s="172"/>
    </row>
  </sheetData>
  <sheetProtection selectLockedCells="1" selectUnlockedCells="1"/>
  <mergeCells count="12">
    <mergeCell ref="A1:AE1"/>
    <mergeCell ref="E2:AC2"/>
    <mergeCell ref="AD2:AD3"/>
    <mergeCell ref="AE2:AE3"/>
    <mergeCell ref="AD10:AD12"/>
    <mergeCell ref="AE10:AE12"/>
    <mergeCell ref="AD13:AD15"/>
    <mergeCell ref="AE13:AE15"/>
    <mergeCell ref="AD4:AD6"/>
    <mergeCell ref="AE4:AE6"/>
    <mergeCell ref="AD7:AD9"/>
    <mergeCell ref="AE7:AE9"/>
  </mergeCells>
  <dataValidations count="2">
    <dataValidation type="whole" allowBlank="1" showInputMessage="1" showErrorMessage="1" sqref="AA4:AA15">
      <formula1>0</formula1>
      <formula2>59</formula2>
    </dataValidation>
    <dataValidation type="list" allowBlank="1" showInputMessage="1" showErrorMessage="1" sqref="E4:R15">
      <formula1>"0,5,20,50,150"</formula1>
      <formula2>0</formula2>
    </dataValidation>
  </dataValidations>
  <printOptions/>
  <pageMargins left="0" right="0" top="0" bottom="0" header="0" footer="0"/>
  <pageSetup horizontalDpi="300" verticalDpi="300" orientation="landscape" paperSize="77"/>
  <headerFooter alignWithMargins="0">
    <oddHeader>&amp;C&amp;F&amp;RSecurity Level</oddHeader>
    <oddFooter>&amp;L&amp;D&amp;CHUAWEI Confidential&amp;RPage&amp;Pof&amp;N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BT10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30" customHeight="1"/>
  <cols>
    <col min="1" max="1" width="9.140625" style="17" customWidth="1"/>
    <col min="2" max="2" width="10.00390625" style="18" customWidth="1"/>
    <col min="3" max="3" width="11.7109375" style="19" customWidth="1"/>
    <col min="4" max="4" width="19.7109375" style="20" customWidth="1"/>
    <col min="5" max="13" width="3.7109375" style="17" customWidth="1"/>
    <col min="14" max="14" width="4.00390625" style="17" customWidth="1"/>
    <col min="15" max="18" width="3.7109375" style="17" customWidth="1"/>
    <col min="19" max="24" width="0" style="17" hidden="1" customWidth="1"/>
    <col min="25" max="25" width="10.00390625" style="21" customWidth="1"/>
    <col min="26" max="27" width="9.140625" style="17" customWidth="1"/>
    <col min="28" max="28" width="11.140625" style="22" customWidth="1"/>
    <col min="29" max="29" width="11.00390625" style="23" customWidth="1"/>
    <col min="30" max="30" width="3.421875" style="24" customWidth="1"/>
    <col min="31" max="31" width="4.00390625" style="17" customWidth="1"/>
    <col min="32" max="33" width="3.7109375" style="17" customWidth="1"/>
    <col min="34" max="34" width="4.57421875" style="17" customWidth="1"/>
    <col min="35" max="44" width="3.7109375" style="17" customWidth="1"/>
    <col min="45" max="50" width="0" style="17" hidden="1" customWidth="1"/>
    <col min="51" max="51" width="9.57421875" style="25" customWidth="1"/>
    <col min="52" max="52" width="9.00390625" style="17" customWidth="1"/>
    <col min="53" max="53" width="9.140625" style="17" customWidth="1"/>
    <col min="54" max="54" width="10.8515625" style="26" customWidth="1"/>
    <col min="55" max="55" width="12.57421875" style="27" customWidth="1"/>
    <col min="56" max="59" width="0" style="28" hidden="1" customWidth="1"/>
    <col min="60" max="60" width="11.57421875" style="27" customWidth="1"/>
    <col min="61" max="62" width="13.421875" style="28" customWidth="1"/>
    <col min="63" max="63" width="0" style="29" hidden="1" customWidth="1"/>
    <col min="64" max="65" width="0" style="28" hidden="1" customWidth="1"/>
    <col min="66" max="16384" width="9.140625" style="30" customWidth="1"/>
  </cols>
  <sheetData>
    <row r="1" spans="1:72" ht="18.75" customHeight="1">
      <c r="A1" s="31">
        <v>1</v>
      </c>
      <c r="B1" s="32">
        <v>2</v>
      </c>
      <c r="C1" s="31">
        <v>3</v>
      </c>
      <c r="D1" s="32">
        <v>4</v>
      </c>
      <c r="E1" s="31">
        <v>5</v>
      </c>
      <c r="F1" s="33">
        <v>6</v>
      </c>
      <c r="G1" s="31">
        <v>7</v>
      </c>
      <c r="H1" s="33">
        <v>8</v>
      </c>
      <c r="I1" s="31">
        <v>9</v>
      </c>
      <c r="J1" s="33">
        <v>10</v>
      </c>
      <c r="K1" s="31">
        <v>11</v>
      </c>
      <c r="L1" s="33">
        <v>12</v>
      </c>
      <c r="M1" s="31">
        <v>13</v>
      </c>
      <c r="N1" s="33">
        <v>14</v>
      </c>
      <c r="O1" s="31">
        <v>15</v>
      </c>
      <c r="P1" s="33">
        <v>16</v>
      </c>
      <c r="Q1" s="31">
        <v>17</v>
      </c>
      <c r="R1" s="33">
        <v>18</v>
      </c>
      <c r="S1" s="31">
        <v>19</v>
      </c>
      <c r="T1" s="33">
        <v>20</v>
      </c>
      <c r="U1" s="31">
        <v>21</v>
      </c>
      <c r="V1" s="33">
        <v>22</v>
      </c>
      <c r="W1" s="31">
        <v>23</v>
      </c>
      <c r="X1" s="33">
        <v>24</v>
      </c>
      <c r="Y1" s="34">
        <v>25</v>
      </c>
      <c r="Z1" s="33">
        <v>26</v>
      </c>
      <c r="AA1" s="31">
        <v>27</v>
      </c>
      <c r="AB1" s="32">
        <v>28</v>
      </c>
      <c r="AC1" s="33">
        <v>29</v>
      </c>
      <c r="AD1" s="35">
        <v>30</v>
      </c>
      <c r="AE1" s="31">
        <v>31</v>
      </c>
      <c r="AF1" s="33">
        <v>32</v>
      </c>
      <c r="AG1" s="31">
        <v>33</v>
      </c>
      <c r="AH1" s="33">
        <v>34</v>
      </c>
      <c r="AI1" s="31">
        <v>35</v>
      </c>
      <c r="AJ1" s="33">
        <v>36</v>
      </c>
      <c r="AK1" s="31">
        <v>37</v>
      </c>
      <c r="AL1" s="33">
        <v>38</v>
      </c>
      <c r="AM1" s="31">
        <v>39</v>
      </c>
      <c r="AN1" s="33">
        <v>40</v>
      </c>
      <c r="AO1" s="31">
        <v>41</v>
      </c>
      <c r="AP1" s="33">
        <v>42</v>
      </c>
      <c r="AQ1" s="31">
        <v>43</v>
      </c>
      <c r="AR1" s="33">
        <v>44</v>
      </c>
      <c r="AS1" s="31">
        <v>45</v>
      </c>
      <c r="AT1" s="33">
        <v>46</v>
      </c>
      <c r="AU1" s="31">
        <v>47</v>
      </c>
      <c r="AV1" s="33">
        <v>48</v>
      </c>
      <c r="AW1" s="31">
        <v>49</v>
      </c>
      <c r="AX1" s="33">
        <v>50</v>
      </c>
      <c r="AY1" s="31">
        <v>51</v>
      </c>
      <c r="AZ1" s="33">
        <v>52</v>
      </c>
      <c r="BA1" s="31">
        <v>53</v>
      </c>
      <c r="BB1" s="36">
        <v>54</v>
      </c>
      <c r="BC1" s="37">
        <v>55</v>
      </c>
      <c r="BD1" s="32">
        <v>56</v>
      </c>
      <c r="BE1" s="31">
        <v>57</v>
      </c>
      <c r="BF1" s="32">
        <v>58</v>
      </c>
      <c r="BG1" s="31">
        <v>59</v>
      </c>
      <c r="BH1" s="38">
        <v>60</v>
      </c>
      <c r="BI1" s="31">
        <v>61</v>
      </c>
      <c r="BJ1" s="32">
        <v>62</v>
      </c>
      <c r="BK1" s="37">
        <v>63</v>
      </c>
      <c r="BL1" s="32">
        <v>64</v>
      </c>
      <c r="BM1" s="31">
        <v>65</v>
      </c>
      <c r="BN1" s="32">
        <v>66</v>
      </c>
      <c r="BO1" s="31">
        <v>67</v>
      </c>
      <c r="BP1" s="32">
        <v>68</v>
      </c>
      <c r="BQ1" s="31">
        <v>69</v>
      </c>
      <c r="BR1" s="32">
        <v>70</v>
      </c>
      <c r="BS1" s="31">
        <v>71</v>
      </c>
      <c r="BT1" s="32">
        <v>72</v>
      </c>
    </row>
    <row r="2" spans="1:65" ht="15" customHeight="1">
      <c r="A2" s="39"/>
      <c r="B2" s="40"/>
      <c r="C2" s="41"/>
      <c r="D2" s="42"/>
      <c r="E2" s="161" t="s">
        <v>85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43"/>
      <c r="AE2" s="162" t="s">
        <v>86</v>
      </c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3" t="s">
        <v>87</v>
      </c>
      <c r="BE2" s="163"/>
      <c r="BF2" s="163"/>
      <c r="BG2" s="163"/>
      <c r="BH2" s="163"/>
      <c r="BI2" s="163"/>
      <c r="BJ2" s="163"/>
      <c r="BK2" s="163"/>
      <c r="BL2" s="163"/>
      <c r="BM2" s="163"/>
    </row>
    <row r="3" spans="1:67" s="59" customFormat="1" ht="102">
      <c r="A3" s="45" t="s">
        <v>88</v>
      </c>
      <c r="B3" s="46" t="s">
        <v>1</v>
      </c>
      <c r="C3" s="47" t="s">
        <v>2</v>
      </c>
      <c r="D3" s="48" t="s">
        <v>89</v>
      </c>
      <c r="E3" s="49">
        <v>1</v>
      </c>
      <c r="F3" s="49">
        <v>2</v>
      </c>
      <c r="G3" s="49">
        <v>3</v>
      </c>
      <c r="H3" s="49">
        <v>4</v>
      </c>
      <c r="I3" s="49">
        <v>5</v>
      </c>
      <c r="J3" s="49">
        <v>6</v>
      </c>
      <c r="K3" s="49">
        <v>7</v>
      </c>
      <c r="L3" s="49">
        <v>8</v>
      </c>
      <c r="M3" s="49">
        <v>9</v>
      </c>
      <c r="N3" s="49">
        <v>10</v>
      </c>
      <c r="O3" s="49">
        <v>11</v>
      </c>
      <c r="P3" s="49">
        <v>12</v>
      </c>
      <c r="Q3" s="49">
        <v>13</v>
      </c>
      <c r="R3" s="49">
        <v>14</v>
      </c>
      <c r="S3" s="49">
        <v>15</v>
      </c>
      <c r="T3" s="49">
        <v>16</v>
      </c>
      <c r="U3" s="49">
        <v>17</v>
      </c>
      <c r="V3" s="49">
        <v>18</v>
      </c>
      <c r="W3" s="49">
        <v>19</v>
      </c>
      <c r="X3" s="49">
        <v>20</v>
      </c>
      <c r="Y3" s="50" t="s">
        <v>90</v>
      </c>
      <c r="Z3" s="49" t="s">
        <v>91</v>
      </c>
      <c r="AA3" s="49" t="s">
        <v>92</v>
      </c>
      <c r="AB3" s="51" t="s">
        <v>93</v>
      </c>
      <c r="AC3" s="52" t="s">
        <v>94</v>
      </c>
      <c r="AD3" s="53"/>
      <c r="AE3" s="54">
        <v>1</v>
      </c>
      <c r="AF3" s="49">
        <v>2</v>
      </c>
      <c r="AG3" s="49">
        <v>3</v>
      </c>
      <c r="AH3" s="49">
        <v>4</v>
      </c>
      <c r="AI3" s="49">
        <v>5</v>
      </c>
      <c r="AJ3" s="49">
        <v>6</v>
      </c>
      <c r="AK3" s="49">
        <v>7</v>
      </c>
      <c r="AL3" s="49">
        <v>8</v>
      </c>
      <c r="AM3" s="49">
        <v>9</v>
      </c>
      <c r="AN3" s="49">
        <v>10</v>
      </c>
      <c r="AO3" s="49">
        <v>11</v>
      </c>
      <c r="AP3" s="49">
        <v>12</v>
      </c>
      <c r="AQ3" s="49">
        <v>13</v>
      </c>
      <c r="AR3" s="49">
        <v>14</v>
      </c>
      <c r="AS3" s="49">
        <v>15</v>
      </c>
      <c r="AT3" s="49">
        <v>16</v>
      </c>
      <c r="AU3" s="49">
        <v>17</v>
      </c>
      <c r="AV3" s="49">
        <v>18</v>
      </c>
      <c r="AW3" s="49">
        <v>19</v>
      </c>
      <c r="AX3" s="49">
        <v>20</v>
      </c>
      <c r="AY3" s="55" t="s">
        <v>90</v>
      </c>
      <c r="AZ3" s="49" t="s">
        <v>95</v>
      </c>
      <c r="BA3" s="49" t="s">
        <v>96</v>
      </c>
      <c r="BB3" s="56" t="s">
        <v>93</v>
      </c>
      <c r="BC3" s="57" t="s">
        <v>94</v>
      </c>
      <c r="BD3" s="50" t="s">
        <v>97</v>
      </c>
      <c r="BE3" s="50" t="s">
        <v>98</v>
      </c>
      <c r="BF3" s="50" t="s">
        <v>99</v>
      </c>
      <c r="BG3" s="50" t="s">
        <v>100</v>
      </c>
      <c r="BH3" s="57" t="s">
        <v>101</v>
      </c>
      <c r="BI3" s="50" t="s">
        <v>102</v>
      </c>
      <c r="BJ3" s="50" t="s">
        <v>103</v>
      </c>
      <c r="BK3" s="51" t="s">
        <v>104</v>
      </c>
      <c r="BL3" s="50" t="s">
        <v>105</v>
      </c>
      <c r="BM3" s="50" t="s">
        <v>106</v>
      </c>
      <c r="BN3" s="58" t="s">
        <v>107</v>
      </c>
      <c r="BO3" s="58" t="s">
        <v>108</v>
      </c>
    </row>
    <row r="4" spans="1:65" s="69" customFormat="1" ht="24" customHeight="1">
      <c r="A4" s="17">
        <v>76</v>
      </c>
      <c r="B4" s="18" t="e">
        <f>#N/A</f>
        <v>#N/A</v>
      </c>
      <c r="C4" s="19" t="e">
        <f>#N/A</f>
        <v>#N/A</v>
      </c>
      <c r="D4" s="20" t="str">
        <f>IF(A4&lt;&gt;"",CONCATENATE(VLOOKUP(A4,Участники!$A$2:$E$103,4),IF(VLOOKUP(A4,Участники!$A$2:$E$103,5)&lt;&gt;"",CONCATENATE(CHAR(10),VLOOKUP(A4,Участники!$A$2:$E$103,5)),""),IF(VLOOKUP(A4,Участники!$A$2:$F$103,6)&lt;&gt;"",CONCATENATE(CHAR(10),VLOOKUP(A4,Участники!$A$2:$F$103,6)),""),IF(VLOOKUP(A4,Участники!$A$2:$G$103,7)&lt;&gt;"",CONCATENATE(CHAR(10),VLOOKUP(A4,Участники!$A$2:$G$103,7)),"")),"")</f>
        <v>Губарь
Баранов</v>
      </c>
      <c r="E4" s="60">
        <v>5</v>
      </c>
      <c r="F4" s="60">
        <v>0</v>
      </c>
      <c r="G4" s="60">
        <v>5</v>
      </c>
      <c r="H4" s="60">
        <v>5</v>
      </c>
      <c r="I4" s="60">
        <v>0</v>
      </c>
      <c r="J4" s="60">
        <v>5</v>
      </c>
      <c r="K4" s="60">
        <v>0</v>
      </c>
      <c r="L4" s="60">
        <v>5</v>
      </c>
      <c r="M4" s="60">
        <v>0</v>
      </c>
      <c r="N4" s="60">
        <v>0</v>
      </c>
      <c r="O4" s="60">
        <v>0</v>
      </c>
      <c r="P4" s="17">
        <v>5</v>
      </c>
      <c r="Q4" s="17">
        <v>0</v>
      </c>
      <c r="R4" s="17">
        <v>0</v>
      </c>
      <c r="S4" s="17"/>
      <c r="T4" s="17"/>
      <c r="U4" s="17"/>
      <c r="V4" s="17"/>
      <c r="W4" s="17"/>
      <c r="X4" s="17"/>
      <c r="Y4" s="61">
        <f aca="true" t="shared" si="0" ref="Y4:Y23">IF(SUM(E4:X4)&gt;0,SUM(E4:X4),"")</f>
        <v>30</v>
      </c>
      <c r="Z4" s="62">
        <v>4</v>
      </c>
      <c r="AA4" s="62">
        <v>20</v>
      </c>
      <c r="AB4" s="63">
        <f aca="true" t="shared" si="1" ref="AB4:AB23">IF(Z4="-","Сошел",Z4*60+AA4)</f>
        <v>260</v>
      </c>
      <c r="AC4" s="64">
        <f aca="true" t="shared" si="2" ref="AC4:AC23">IF(ISNUMBER(AB4),IF(SUM(AB4,Y4)&gt;0,SUM(AB4,Y4),""),"Сошел")</f>
        <v>290</v>
      </c>
      <c r="AD4" s="24"/>
      <c r="AE4" s="60">
        <v>0</v>
      </c>
      <c r="AF4" s="60">
        <v>0</v>
      </c>
      <c r="AG4" s="60">
        <v>0</v>
      </c>
      <c r="AH4" s="60">
        <v>5</v>
      </c>
      <c r="AI4" s="60">
        <v>0</v>
      </c>
      <c r="AJ4" s="60">
        <v>5</v>
      </c>
      <c r="AK4" s="60">
        <v>5</v>
      </c>
      <c r="AL4" s="60">
        <v>0</v>
      </c>
      <c r="AM4" s="60">
        <v>0</v>
      </c>
      <c r="AN4" s="60">
        <v>0</v>
      </c>
      <c r="AO4" s="60">
        <v>0</v>
      </c>
      <c r="AP4" s="60">
        <v>0</v>
      </c>
      <c r="AQ4" s="60">
        <v>0</v>
      </c>
      <c r="AR4" s="60">
        <v>0</v>
      </c>
      <c r="AS4" s="60"/>
      <c r="AT4" s="60"/>
      <c r="AU4" s="60"/>
      <c r="AV4" s="60"/>
      <c r="AW4" s="60"/>
      <c r="AX4" s="60"/>
      <c r="AY4" s="65">
        <f aca="true" t="shared" si="3" ref="AY4:AY23">IF(SUM(AE4:AX4)&gt;0,SUM(AE4:AX4),"")</f>
        <v>15</v>
      </c>
      <c r="AZ4" s="60">
        <v>4</v>
      </c>
      <c r="BA4" s="60">
        <v>21</v>
      </c>
      <c r="BB4" s="66">
        <f aca="true" t="shared" si="4" ref="BB4:BB23">IF(AZ4="-","Сошел",AZ4*60+BA4)</f>
        <v>261</v>
      </c>
      <c r="BC4" s="67">
        <f aca="true" t="shared" si="5" ref="BC4:BC23">IF(ISNUMBER(BB4),IF(SUM(BB4,AY4)&gt;0,SUM(BB4,AY4),""),"Сошел")</f>
        <v>276</v>
      </c>
      <c r="BD4" s="19" t="e">
        <f aca="true" t="shared" si="6" ref="BD4:BD23">IF(AC4="Сошел","Сошел",IF(AC4="","",1+SUMPRODUCT(($C$4:$C$103=C4)*($AC$4:$AC$103&lt;AC4))))</f>
        <v>#N/A</v>
      </c>
      <c r="BE4" s="19" t="e">
        <f aca="true" t="shared" si="7" ref="BE4:BE23">IF(AC4="","",IF(B4=0,"",IF(AC4="Сошел","Сошел",1+SUMPRODUCT(($C$4:$C$103=C4)*($AC$4:$AC$103&lt;AC4)*($B$4:$B$103&lt;&gt;0)))))</f>
        <v>#N/A</v>
      </c>
      <c r="BF4" s="19" t="e">
        <f aca="true" t="shared" si="8" ref="BF4:BF23">IF(BC4="","",1+SUMPRODUCT(($C$4:$C$103=C4)*($BC$4:$BC$103&lt;BC4)))</f>
        <v>#N/A</v>
      </c>
      <c r="BG4" s="19" t="e">
        <f aca="true" t="shared" si="9" ref="BG4:BG23">IF(BC4="","",IF(B4=0,"",1+SUMPRODUCT(($C$4:$C$103=C4)*($BC$4:$BC$103&lt;BC4)*($B$4:$B$103&lt;&gt;0))))</f>
        <v>#N/A</v>
      </c>
      <c r="BH4" s="67">
        <f aca="true" t="shared" si="10" ref="BH4:BH23">IF(AND(ISNUMBER(AC4),ISNUMBER(BC4)),SUM(AC4,BC4),IF(OR(AC4="Сошел",BC4="Сошел"),"Сошел",""))</f>
        <v>566</v>
      </c>
      <c r="BI4" s="19" t="e">
        <f aca="true" t="shared" si="11" ref="BI4:BI23">IF(BH4="Сошел","Сошел",IF(BH4="","",1+SUMPRODUCT(($C$4:$C$103=C4)*($BH$4:$BH$103&lt;BH4))))</f>
        <v>#N/A</v>
      </c>
      <c r="BJ4" s="19" t="e">
        <f aca="true" t="shared" si="12" ref="BJ4:BJ23">IF(BH4="","",IF(B4=0,"",1+SUMPRODUCT(($C$4:$C$103=C4)*($BH$4:$BH$103&lt;BH4)*($B$4:$B$103&lt;&gt;0))))</f>
        <v>#N/A</v>
      </c>
      <c r="BK4" s="68">
        <f aca="true" t="shared" si="13" ref="BK4:BK23">IF(AC4&gt;BC4,BC4,AC4)</f>
        <v>276</v>
      </c>
      <c r="BL4" s="19" t="e">
        <f aca="true" t="shared" si="14" ref="BL4:BL23">IF(BK4="Сошел","Сошел",IF(BK4="","",1+SUMPRODUCT(($C$4:$C$103=C4)*($BK$4:$BK$103&lt;BK4))))</f>
        <v>#N/A</v>
      </c>
      <c r="BM4" s="19" t="e">
        <f aca="true" t="shared" si="15" ref="BM4:BM23">IF(BK4="","",IF(B4=0,"",1+SUMPRODUCT(($C$4:$C$103=C4)*($BK$4:$BK$103&lt;BK4)*($B$4:$B$103&lt;&gt;0))))</f>
        <v>#N/A</v>
      </c>
    </row>
    <row r="5" spans="1:65" s="69" customFormat="1" ht="24" customHeight="1">
      <c r="A5" s="17">
        <v>73</v>
      </c>
      <c r="B5" s="18" t="e">
        <f>#N/A</f>
        <v>#N/A</v>
      </c>
      <c r="C5" s="19" t="e">
        <f>#N/A</f>
        <v>#N/A</v>
      </c>
      <c r="D5" s="20" t="str">
        <f>IF(A5&lt;&gt;"",CONCATENATE(VLOOKUP(A5,Участники!$A$2:$E$103,4),IF(VLOOKUP(A5,Участники!$A$2:$E$103,5)&lt;&gt;"",CONCATENATE(CHAR(10),VLOOKUP(A5,Участники!$A$2:$E$103,5)),""),IF(VLOOKUP(A5,Участники!$A$2:$F$103,6)&lt;&gt;"",CONCATENATE(CHAR(10),VLOOKUP(A5,Участники!$A$2:$F$103,6)),""),IF(VLOOKUP(A5,Участники!$A$2:$G$103,7)&lt;&gt;"",CONCATENATE(CHAR(10),VLOOKUP(A5,Участники!$A$2:$G$103,7)),"")),"")</f>
        <v>Губарь
Баранов</v>
      </c>
      <c r="E5" s="70">
        <v>5</v>
      </c>
      <c r="F5" s="70">
        <v>0</v>
      </c>
      <c r="G5" s="70">
        <v>5</v>
      </c>
      <c r="H5" s="70">
        <v>5</v>
      </c>
      <c r="I5" s="70">
        <v>5</v>
      </c>
      <c r="J5" s="70">
        <v>5</v>
      </c>
      <c r="K5" s="70">
        <v>5</v>
      </c>
      <c r="L5" s="70">
        <v>0</v>
      </c>
      <c r="M5" s="17">
        <v>5</v>
      </c>
      <c r="N5" s="17">
        <v>0</v>
      </c>
      <c r="O5" s="17">
        <v>0</v>
      </c>
      <c r="P5" s="17">
        <v>0</v>
      </c>
      <c r="Q5" s="17">
        <v>5</v>
      </c>
      <c r="R5" s="17">
        <v>0</v>
      </c>
      <c r="S5" s="17"/>
      <c r="T5" s="17"/>
      <c r="U5" s="17"/>
      <c r="V5" s="17"/>
      <c r="W5" s="17"/>
      <c r="X5" s="17"/>
      <c r="Y5" s="61">
        <f t="shared" si="0"/>
        <v>40</v>
      </c>
      <c r="Z5" s="17">
        <v>4</v>
      </c>
      <c r="AA5" s="17">
        <v>16</v>
      </c>
      <c r="AB5" s="63">
        <f t="shared" si="1"/>
        <v>256</v>
      </c>
      <c r="AC5" s="64">
        <f t="shared" si="2"/>
        <v>296</v>
      </c>
      <c r="AD5" s="24"/>
      <c r="AE5" s="70">
        <v>5</v>
      </c>
      <c r="AF5" s="70">
        <v>0</v>
      </c>
      <c r="AG5" s="70">
        <v>5</v>
      </c>
      <c r="AH5" s="70">
        <v>5</v>
      </c>
      <c r="AI5" s="70">
        <v>5</v>
      </c>
      <c r="AJ5" s="70">
        <v>5</v>
      </c>
      <c r="AK5" s="70">
        <v>5</v>
      </c>
      <c r="AL5" s="70">
        <v>5</v>
      </c>
      <c r="AM5" s="17">
        <v>5</v>
      </c>
      <c r="AN5" s="17">
        <v>0</v>
      </c>
      <c r="AO5" s="17">
        <v>0</v>
      </c>
      <c r="AP5" s="17">
        <v>5</v>
      </c>
      <c r="AQ5" s="17">
        <v>0</v>
      </c>
      <c r="AR5" s="17">
        <v>0</v>
      </c>
      <c r="AS5" s="17"/>
      <c r="AT5" s="17"/>
      <c r="AU5" s="17"/>
      <c r="AV5" s="17"/>
      <c r="AW5" s="17"/>
      <c r="AX5" s="17"/>
      <c r="AY5" s="65">
        <f t="shared" si="3"/>
        <v>45</v>
      </c>
      <c r="AZ5" s="17">
        <v>4</v>
      </c>
      <c r="BA5" s="17">
        <v>46</v>
      </c>
      <c r="BB5" s="66">
        <f t="shared" si="4"/>
        <v>286</v>
      </c>
      <c r="BC5" s="67">
        <f t="shared" si="5"/>
        <v>331</v>
      </c>
      <c r="BD5" s="19" t="e">
        <f t="shared" si="6"/>
        <v>#N/A</v>
      </c>
      <c r="BE5" s="19" t="e">
        <f t="shared" si="7"/>
        <v>#N/A</v>
      </c>
      <c r="BF5" s="19" t="e">
        <f t="shared" si="8"/>
        <v>#N/A</v>
      </c>
      <c r="BG5" s="19" t="e">
        <f t="shared" si="9"/>
        <v>#N/A</v>
      </c>
      <c r="BH5" s="67">
        <f t="shared" si="10"/>
        <v>627</v>
      </c>
      <c r="BI5" s="19" t="e">
        <f t="shared" si="11"/>
        <v>#N/A</v>
      </c>
      <c r="BJ5" s="19" t="e">
        <f t="shared" si="12"/>
        <v>#N/A</v>
      </c>
      <c r="BK5" s="68">
        <f t="shared" si="13"/>
        <v>296</v>
      </c>
      <c r="BL5" s="19" t="e">
        <f t="shared" si="14"/>
        <v>#N/A</v>
      </c>
      <c r="BM5" s="19" t="e">
        <f t="shared" si="15"/>
        <v>#N/A</v>
      </c>
    </row>
    <row r="6" spans="1:65" ht="24" customHeight="1">
      <c r="A6" s="17">
        <v>66</v>
      </c>
      <c r="B6" s="18" t="e">
        <f>#N/A</f>
        <v>#N/A</v>
      </c>
      <c r="C6" s="19" t="e">
        <f>#N/A</f>
        <v>#N/A</v>
      </c>
      <c r="D6" s="20" t="str">
        <f>IF(A6&lt;&gt;"",CONCATENATE(VLOOKUP(A6,Участники!$A$2:$E$103,4),IF(VLOOKUP(A6,Участники!$A$2:$E$103,5)&lt;&gt;"",CONCATENATE(CHAR(10),VLOOKUP(A6,Участники!$A$2:$E$103,5)),""),IF(VLOOKUP(A6,Участники!$A$2:$F$103,6)&lt;&gt;"",CONCATENATE(CHAR(10),VLOOKUP(A6,Участники!$A$2:$F$103,6)),""),IF(VLOOKUP(A6,Участники!$A$2:$G$103,7)&lt;&gt;"",CONCATENATE(CHAR(10),VLOOKUP(A6,Участники!$A$2:$G$103,7)),"")),"")</f>
        <v>Губарь
Баранов</v>
      </c>
      <c r="E6" s="70">
        <v>5</v>
      </c>
      <c r="F6" s="70">
        <v>0</v>
      </c>
      <c r="G6" s="70">
        <v>0</v>
      </c>
      <c r="H6" s="70">
        <v>0</v>
      </c>
      <c r="I6" s="70">
        <v>5</v>
      </c>
      <c r="J6" s="70">
        <v>0</v>
      </c>
      <c r="K6" s="70">
        <v>0</v>
      </c>
      <c r="L6" s="70">
        <v>5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Y6" s="61">
        <f t="shared" si="0"/>
        <v>15</v>
      </c>
      <c r="Z6" s="62">
        <v>3</v>
      </c>
      <c r="AA6" s="62">
        <v>45</v>
      </c>
      <c r="AB6" s="63">
        <f t="shared" si="1"/>
        <v>225</v>
      </c>
      <c r="AC6" s="64">
        <f t="shared" si="2"/>
        <v>240</v>
      </c>
      <c r="AE6" s="60">
        <v>0</v>
      </c>
      <c r="AF6" s="60">
        <v>0</v>
      </c>
      <c r="AG6" s="60">
        <v>0</v>
      </c>
      <c r="AH6" s="60">
        <v>5</v>
      </c>
      <c r="AI6" s="60">
        <v>0</v>
      </c>
      <c r="AJ6" s="60">
        <v>0</v>
      </c>
      <c r="AK6" s="71">
        <v>0</v>
      </c>
      <c r="AL6" s="60">
        <v>5</v>
      </c>
      <c r="AM6" s="60">
        <v>0</v>
      </c>
      <c r="AN6" s="60">
        <v>5</v>
      </c>
      <c r="AO6" s="60">
        <v>0</v>
      </c>
      <c r="AP6" s="17">
        <v>0</v>
      </c>
      <c r="AQ6" s="17">
        <v>0</v>
      </c>
      <c r="AR6" s="17">
        <v>0</v>
      </c>
      <c r="AY6" s="65">
        <f t="shared" si="3"/>
        <v>15</v>
      </c>
      <c r="AZ6" s="17">
        <v>3</v>
      </c>
      <c r="BA6" s="60">
        <v>30</v>
      </c>
      <c r="BB6" s="66">
        <f t="shared" si="4"/>
        <v>210</v>
      </c>
      <c r="BC6" s="67">
        <f t="shared" si="5"/>
        <v>225</v>
      </c>
      <c r="BD6" s="19" t="e">
        <f t="shared" si="6"/>
        <v>#N/A</v>
      </c>
      <c r="BE6" s="19" t="e">
        <f t="shared" si="7"/>
        <v>#N/A</v>
      </c>
      <c r="BF6" s="19" t="e">
        <f t="shared" si="8"/>
        <v>#N/A</v>
      </c>
      <c r="BG6" s="19" t="e">
        <f t="shared" si="9"/>
        <v>#N/A</v>
      </c>
      <c r="BH6" s="67">
        <f t="shared" si="10"/>
        <v>465</v>
      </c>
      <c r="BI6" s="19" t="e">
        <f t="shared" si="11"/>
        <v>#N/A</v>
      </c>
      <c r="BJ6" s="19" t="e">
        <f t="shared" si="12"/>
        <v>#N/A</v>
      </c>
      <c r="BK6" s="68">
        <f t="shared" si="13"/>
        <v>225</v>
      </c>
      <c r="BL6" s="19" t="e">
        <f t="shared" si="14"/>
        <v>#N/A</v>
      </c>
      <c r="BM6" s="19" t="e">
        <f t="shared" si="15"/>
        <v>#N/A</v>
      </c>
    </row>
    <row r="7" spans="1:65" ht="25.5">
      <c r="A7" s="17">
        <v>65</v>
      </c>
      <c r="B7" s="18" t="e">
        <f>#N/A</f>
        <v>#N/A</v>
      </c>
      <c r="C7" s="19" t="e">
        <f>#N/A</f>
        <v>#N/A</v>
      </c>
      <c r="D7" s="20" t="str">
        <f>IF(A7&lt;&gt;"",CONCATENATE(VLOOKUP(A7,Участники!$A$2:$E$103,4),IF(VLOOKUP(A7,Участники!$A$2:$E$103,5)&lt;&gt;"",CONCATENATE(CHAR(10),VLOOKUP(A7,Участники!$A$2:$E$103,5)),""),IF(VLOOKUP(A7,Участники!$A$2:$F$103,6)&lt;&gt;"",CONCATENATE(CHAR(10),VLOOKUP(A7,Участники!$A$2:$F$103,6)),""),IF(VLOOKUP(A7,Участники!$A$2:$G$103,7)&lt;&gt;"",CONCATENATE(CHAR(10),VLOOKUP(A7,Участники!$A$2:$G$103,7)),"")),"")</f>
        <v>Губарь
Баранов</v>
      </c>
      <c r="E7" s="60">
        <v>0</v>
      </c>
      <c r="F7" s="60">
        <v>0</v>
      </c>
      <c r="G7" s="60">
        <v>0</v>
      </c>
      <c r="H7" s="60">
        <v>5</v>
      </c>
      <c r="I7" s="60">
        <v>0</v>
      </c>
      <c r="J7" s="60">
        <v>0</v>
      </c>
      <c r="K7" s="72">
        <v>5</v>
      </c>
      <c r="L7" s="60">
        <v>20</v>
      </c>
      <c r="M7" s="60">
        <v>0</v>
      </c>
      <c r="N7" s="60">
        <v>0</v>
      </c>
      <c r="O7" s="60">
        <v>5</v>
      </c>
      <c r="P7" s="17">
        <v>5</v>
      </c>
      <c r="Q7" s="17">
        <v>0</v>
      </c>
      <c r="R7" s="17">
        <v>50</v>
      </c>
      <c r="Y7" s="61">
        <f t="shared" si="0"/>
        <v>90</v>
      </c>
      <c r="Z7" s="17">
        <v>4</v>
      </c>
      <c r="AA7" s="17">
        <v>50</v>
      </c>
      <c r="AB7" s="63">
        <f t="shared" si="1"/>
        <v>290</v>
      </c>
      <c r="AC7" s="64">
        <f t="shared" si="2"/>
        <v>380</v>
      </c>
      <c r="AE7" s="70">
        <v>5</v>
      </c>
      <c r="AF7" s="70">
        <v>0</v>
      </c>
      <c r="AG7" s="70">
        <v>5</v>
      </c>
      <c r="AH7" s="70">
        <v>20</v>
      </c>
      <c r="AI7" s="70">
        <v>0</v>
      </c>
      <c r="AJ7" s="70">
        <v>0</v>
      </c>
      <c r="AK7" s="70">
        <v>5</v>
      </c>
      <c r="AL7" s="70">
        <v>5</v>
      </c>
      <c r="AM7" s="17">
        <v>0</v>
      </c>
      <c r="AN7" s="17">
        <v>0</v>
      </c>
      <c r="AO7" s="17">
        <v>5</v>
      </c>
      <c r="AP7" s="17">
        <v>0</v>
      </c>
      <c r="AQ7" s="17">
        <v>0</v>
      </c>
      <c r="AR7" s="17">
        <v>0</v>
      </c>
      <c r="AY7" s="65">
        <f t="shared" si="3"/>
        <v>45</v>
      </c>
      <c r="AZ7" s="17">
        <v>4</v>
      </c>
      <c r="BA7" s="17">
        <v>35</v>
      </c>
      <c r="BB7" s="66">
        <f t="shared" si="4"/>
        <v>275</v>
      </c>
      <c r="BC7" s="67">
        <f t="shared" si="5"/>
        <v>320</v>
      </c>
      <c r="BD7" s="19" t="e">
        <f t="shared" si="6"/>
        <v>#N/A</v>
      </c>
      <c r="BE7" s="19" t="e">
        <f t="shared" si="7"/>
        <v>#N/A</v>
      </c>
      <c r="BF7" s="19" t="e">
        <f t="shared" si="8"/>
        <v>#N/A</v>
      </c>
      <c r="BG7" s="19" t="e">
        <f t="shared" si="9"/>
        <v>#N/A</v>
      </c>
      <c r="BH7" s="67">
        <f t="shared" si="10"/>
        <v>700</v>
      </c>
      <c r="BI7" s="19" t="e">
        <f t="shared" si="11"/>
        <v>#N/A</v>
      </c>
      <c r="BJ7" s="19" t="e">
        <f t="shared" si="12"/>
        <v>#N/A</v>
      </c>
      <c r="BK7" s="68">
        <f t="shared" si="13"/>
        <v>320</v>
      </c>
      <c r="BL7" s="19" t="e">
        <f t="shared" si="14"/>
        <v>#N/A</v>
      </c>
      <c r="BM7" s="19" t="e">
        <f t="shared" si="15"/>
        <v>#N/A</v>
      </c>
    </row>
    <row r="8" spans="1:65" ht="24" customHeight="1">
      <c r="A8" s="17">
        <v>78</v>
      </c>
      <c r="B8" s="18" t="e">
        <f>#N/A</f>
        <v>#N/A</v>
      </c>
      <c r="C8" s="19" t="e">
        <f>#N/A</f>
        <v>#N/A</v>
      </c>
      <c r="D8" s="20" t="str">
        <f>IF(A8&lt;&gt;"",CONCATENATE(VLOOKUP(A8,Участники!$A$2:$E$103,4),IF(VLOOKUP(A8,Участники!$A$2:$E$103,5)&lt;&gt;"",CONCATENATE(CHAR(10),VLOOKUP(A8,Участники!$A$2:$E$103,5)),""),IF(VLOOKUP(A8,Участники!$A$2:$F$103,6)&lt;&gt;"",CONCATENATE(CHAR(10),VLOOKUP(A8,Участники!$A$2:$F$103,6)),""),IF(VLOOKUP(A8,Участники!$A$2:$G$103,7)&lt;&gt;"",CONCATENATE(CHAR(10),VLOOKUP(A8,Участники!$A$2:$G$103,7)),"")),"")</f>
        <v>Губарь
Баранов</v>
      </c>
      <c r="E8" s="70">
        <v>0</v>
      </c>
      <c r="F8" s="70">
        <v>0</v>
      </c>
      <c r="G8" s="70">
        <v>5</v>
      </c>
      <c r="H8" s="70">
        <v>5</v>
      </c>
      <c r="I8" s="70">
        <v>5</v>
      </c>
      <c r="J8" s="70">
        <v>5</v>
      </c>
      <c r="K8" s="70">
        <v>0</v>
      </c>
      <c r="L8" s="70">
        <v>5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Y8" s="61">
        <f t="shared" si="0"/>
        <v>25</v>
      </c>
      <c r="Z8" s="17">
        <v>3</v>
      </c>
      <c r="AA8" s="17">
        <v>58</v>
      </c>
      <c r="AB8" s="63">
        <f t="shared" si="1"/>
        <v>238</v>
      </c>
      <c r="AC8" s="64">
        <f t="shared" si="2"/>
        <v>263</v>
      </c>
      <c r="AE8" s="70">
        <v>5</v>
      </c>
      <c r="AF8" s="70">
        <v>0</v>
      </c>
      <c r="AG8" s="70">
        <v>5</v>
      </c>
      <c r="AH8" s="70">
        <v>5</v>
      </c>
      <c r="AI8" s="70">
        <v>0</v>
      </c>
      <c r="AJ8" s="70">
        <v>0</v>
      </c>
      <c r="AK8" s="70">
        <v>0</v>
      </c>
      <c r="AL8" s="70">
        <v>5</v>
      </c>
      <c r="AM8" s="17">
        <v>0</v>
      </c>
      <c r="AN8" s="17">
        <v>0</v>
      </c>
      <c r="AO8" s="17">
        <v>0</v>
      </c>
      <c r="AP8" s="17">
        <v>5</v>
      </c>
      <c r="AQ8" s="17">
        <v>0</v>
      </c>
      <c r="AR8" s="17">
        <v>0</v>
      </c>
      <c r="AY8" s="65">
        <f t="shared" si="3"/>
        <v>25</v>
      </c>
      <c r="AZ8" s="17">
        <v>4</v>
      </c>
      <c r="BA8" s="17">
        <v>0</v>
      </c>
      <c r="BB8" s="66">
        <f t="shared" si="4"/>
        <v>240</v>
      </c>
      <c r="BC8" s="67">
        <f t="shared" si="5"/>
        <v>265</v>
      </c>
      <c r="BD8" s="19" t="e">
        <f t="shared" si="6"/>
        <v>#N/A</v>
      </c>
      <c r="BE8" s="19" t="e">
        <f t="shared" si="7"/>
        <v>#N/A</v>
      </c>
      <c r="BF8" s="19" t="e">
        <f t="shared" si="8"/>
        <v>#N/A</v>
      </c>
      <c r="BG8" s="19" t="e">
        <f t="shared" si="9"/>
        <v>#N/A</v>
      </c>
      <c r="BH8" s="67">
        <f t="shared" si="10"/>
        <v>528</v>
      </c>
      <c r="BI8" s="19" t="e">
        <f t="shared" si="11"/>
        <v>#N/A</v>
      </c>
      <c r="BJ8" s="19" t="e">
        <f t="shared" si="12"/>
        <v>#N/A</v>
      </c>
      <c r="BK8" s="68">
        <f t="shared" si="13"/>
        <v>263</v>
      </c>
      <c r="BL8" s="19" t="e">
        <f t="shared" si="14"/>
        <v>#N/A</v>
      </c>
      <c r="BM8" s="19" t="e">
        <f t="shared" si="15"/>
        <v>#N/A</v>
      </c>
    </row>
    <row r="9" spans="1:65" ht="24" customHeight="1">
      <c r="A9" s="17">
        <v>77</v>
      </c>
      <c r="B9" s="18" t="e">
        <f>#N/A</f>
        <v>#N/A</v>
      </c>
      <c r="C9" s="19" t="e">
        <f>#N/A</f>
        <v>#N/A</v>
      </c>
      <c r="D9" s="20" t="str">
        <f>IF(A9&lt;&gt;"",CONCATENATE(VLOOKUP(A9,Участники!$A$2:$E$103,4),IF(VLOOKUP(A9,Участники!$A$2:$E$103,5)&lt;&gt;"",CONCATENATE(CHAR(10),VLOOKUP(A9,Участники!$A$2:$E$103,5)),""),IF(VLOOKUP(A9,Участники!$A$2:$F$103,6)&lt;&gt;"",CONCATENATE(CHAR(10),VLOOKUP(A9,Участники!$A$2:$F$103,6)),""),IF(VLOOKUP(A9,Участники!$A$2:$G$103,7)&lt;&gt;"",CONCATENATE(CHAR(10),VLOOKUP(A9,Участники!$A$2:$G$103,7)),"")),"")</f>
        <v>Губарь
Баранов</v>
      </c>
      <c r="E9" s="70">
        <v>0</v>
      </c>
      <c r="F9" s="70">
        <v>0</v>
      </c>
      <c r="G9" s="70">
        <v>0</v>
      </c>
      <c r="H9" s="70">
        <v>150</v>
      </c>
      <c r="I9" s="70">
        <v>5</v>
      </c>
      <c r="J9" s="70">
        <v>5</v>
      </c>
      <c r="K9" s="70">
        <v>5</v>
      </c>
      <c r="L9" s="70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Y9" s="61">
        <f t="shared" si="0"/>
        <v>165</v>
      </c>
      <c r="Z9" s="17">
        <v>4</v>
      </c>
      <c r="AA9" s="17">
        <v>5</v>
      </c>
      <c r="AB9" s="63">
        <f t="shared" si="1"/>
        <v>245</v>
      </c>
      <c r="AC9" s="64">
        <f t="shared" si="2"/>
        <v>410</v>
      </c>
      <c r="AE9" s="70">
        <v>0</v>
      </c>
      <c r="AF9" s="70">
        <v>0</v>
      </c>
      <c r="AG9" s="70">
        <v>5</v>
      </c>
      <c r="AH9" s="70">
        <v>5</v>
      </c>
      <c r="AI9" s="70">
        <v>5</v>
      </c>
      <c r="AJ9" s="70">
        <v>5</v>
      </c>
      <c r="AK9" s="70">
        <v>5</v>
      </c>
      <c r="AL9" s="70">
        <v>20</v>
      </c>
      <c r="AM9" s="70">
        <v>5</v>
      </c>
      <c r="AN9" s="17">
        <v>0</v>
      </c>
      <c r="AO9" s="17">
        <v>0</v>
      </c>
      <c r="AP9" s="17">
        <v>0</v>
      </c>
      <c r="AQ9" s="17">
        <v>5</v>
      </c>
      <c r="AR9" s="17">
        <v>0</v>
      </c>
      <c r="AY9" s="65">
        <f t="shared" si="3"/>
        <v>55</v>
      </c>
      <c r="AZ9" s="17">
        <v>3</v>
      </c>
      <c r="BA9" s="17">
        <v>54</v>
      </c>
      <c r="BB9" s="66">
        <f t="shared" si="4"/>
        <v>234</v>
      </c>
      <c r="BC9" s="67">
        <f t="shared" si="5"/>
        <v>289</v>
      </c>
      <c r="BD9" s="19" t="e">
        <f t="shared" si="6"/>
        <v>#N/A</v>
      </c>
      <c r="BE9" s="19" t="e">
        <f t="shared" si="7"/>
        <v>#N/A</v>
      </c>
      <c r="BF9" s="19" t="e">
        <f t="shared" si="8"/>
        <v>#N/A</v>
      </c>
      <c r="BG9" s="19" t="e">
        <f t="shared" si="9"/>
        <v>#N/A</v>
      </c>
      <c r="BH9" s="67">
        <f t="shared" si="10"/>
        <v>699</v>
      </c>
      <c r="BI9" s="19" t="e">
        <f t="shared" si="11"/>
        <v>#N/A</v>
      </c>
      <c r="BJ9" s="19" t="e">
        <f t="shared" si="12"/>
        <v>#N/A</v>
      </c>
      <c r="BK9" s="68">
        <f t="shared" si="13"/>
        <v>289</v>
      </c>
      <c r="BL9" s="19" t="e">
        <f t="shared" si="14"/>
        <v>#N/A</v>
      </c>
      <c r="BM9" s="19" t="e">
        <f t="shared" si="15"/>
        <v>#N/A</v>
      </c>
    </row>
    <row r="10" spans="1:70" ht="24" customHeight="1">
      <c r="A10" s="17">
        <v>74</v>
      </c>
      <c r="B10" s="18" t="e">
        <f>#N/A</f>
        <v>#N/A</v>
      </c>
      <c r="C10" s="19" t="e">
        <f>#N/A</f>
        <v>#N/A</v>
      </c>
      <c r="D10" s="20" t="str">
        <f>IF(A10&lt;&gt;"",CONCATENATE(VLOOKUP(A10,Участники!$A$2:$E$103,4),IF(VLOOKUP(A10,Участники!$A$2:$E$103,5)&lt;&gt;"",CONCATENATE(CHAR(10),VLOOKUP(A10,Участники!$A$2:$E$103,5)),""),IF(VLOOKUP(A10,Участники!$A$2:$F$103,6)&lt;&gt;"",CONCATENATE(CHAR(10),VLOOKUP(A10,Участники!$A$2:$F$103,6)),""),IF(VLOOKUP(A10,Участники!$A$2:$G$103,7)&lt;&gt;"",CONCATENATE(CHAR(10),VLOOKUP(A10,Участники!$A$2:$G$103,7)),"")),"")</f>
        <v>Губарь
Баранов</v>
      </c>
      <c r="E10" s="60">
        <v>0</v>
      </c>
      <c r="F10" s="60">
        <v>5</v>
      </c>
      <c r="G10" s="60">
        <v>5</v>
      </c>
      <c r="H10" s="60">
        <v>5</v>
      </c>
      <c r="I10" s="60">
        <v>5</v>
      </c>
      <c r="J10" s="60">
        <v>5</v>
      </c>
      <c r="K10" s="60">
        <v>5</v>
      </c>
      <c r="L10" s="60">
        <v>5</v>
      </c>
      <c r="M10" s="60">
        <v>5</v>
      </c>
      <c r="N10" s="60">
        <v>5</v>
      </c>
      <c r="O10" s="60">
        <v>0</v>
      </c>
      <c r="P10" s="17">
        <v>0</v>
      </c>
      <c r="Q10" s="17">
        <v>0</v>
      </c>
      <c r="R10" s="17">
        <v>5</v>
      </c>
      <c r="Y10" s="61">
        <f t="shared" si="0"/>
        <v>50</v>
      </c>
      <c r="Z10" s="62">
        <v>4</v>
      </c>
      <c r="AA10" s="62">
        <v>9</v>
      </c>
      <c r="AB10" s="63">
        <f t="shared" si="1"/>
        <v>249</v>
      </c>
      <c r="AC10" s="64">
        <f t="shared" si="2"/>
        <v>299</v>
      </c>
      <c r="AE10" s="60">
        <v>0</v>
      </c>
      <c r="AF10" s="60">
        <v>0</v>
      </c>
      <c r="AG10" s="60">
        <v>5</v>
      </c>
      <c r="AH10" s="60">
        <v>5</v>
      </c>
      <c r="AI10" s="60">
        <v>5</v>
      </c>
      <c r="AJ10" s="60">
        <v>5</v>
      </c>
      <c r="AK10" s="60">
        <v>5</v>
      </c>
      <c r="AL10" s="60">
        <v>5</v>
      </c>
      <c r="AM10" s="60">
        <v>5</v>
      </c>
      <c r="AN10" s="60">
        <v>0</v>
      </c>
      <c r="AO10" s="60">
        <v>5</v>
      </c>
      <c r="AP10" s="60">
        <v>5</v>
      </c>
      <c r="AQ10" s="60">
        <v>0</v>
      </c>
      <c r="AR10" s="60">
        <v>0</v>
      </c>
      <c r="AS10" s="60"/>
      <c r="AT10" s="60"/>
      <c r="AU10" s="60"/>
      <c r="AV10" s="60"/>
      <c r="AW10" s="60"/>
      <c r="AX10" s="60"/>
      <c r="AY10" s="65">
        <f t="shared" si="3"/>
        <v>45</v>
      </c>
      <c r="AZ10" s="60">
        <v>4</v>
      </c>
      <c r="BA10" s="60">
        <v>12</v>
      </c>
      <c r="BB10" s="66">
        <f t="shared" si="4"/>
        <v>252</v>
      </c>
      <c r="BC10" s="67">
        <f t="shared" si="5"/>
        <v>297</v>
      </c>
      <c r="BD10" s="19" t="e">
        <f t="shared" si="6"/>
        <v>#N/A</v>
      </c>
      <c r="BE10" s="19" t="e">
        <f t="shared" si="7"/>
        <v>#N/A</v>
      </c>
      <c r="BF10" s="19" t="e">
        <f t="shared" si="8"/>
        <v>#N/A</v>
      </c>
      <c r="BG10" s="19" t="e">
        <f t="shared" si="9"/>
        <v>#N/A</v>
      </c>
      <c r="BH10" s="67">
        <f t="shared" si="10"/>
        <v>596</v>
      </c>
      <c r="BI10" s="19" t="e">
        <f t="shared" si="11"/>
        <v>#N/A</v>
      </c>
      <c r="BJ10" s="19" t="e">
        <f t="shared" si="12"/>
        <v>#N/A</v>
      </c>
      <c r="BK10" s="68">
        <f t="shared" si="13"/>
        <v>297</v>
      </c>
      <c r="BL10" s="19" t="e">
        <f t="shared" si="14"/>
        <v>#N/A</v>
      </c>
      <c r="BM10" s="19" t="e">
        <f t="shared" si="15"/>
        <v>#N/A</v>
      </c>
      <c r="BR10" s="73">
        <f>MAX(P4:X104)</f>
        <v>50</v>
      </c>
    </row>
    <row r="11" spans="1:65" ht="25.5">
      <c r="A11" s="17">
        <v>67</v>
      </c>
      <c r="B11" s="18" t="e">
        <f>#N/A</f>
        <v>#N/A</v>
      </c>
      <c r="C11" s="19" t="e">
        <f>#N/A</f>
        <v>#N/A</v>
      </c>
      <c r="D11" s="20" t="str">
        <f>IF(A11&lt;&gt;"",CONCATENATE(VLOOKUP(A11,Участники!$A$2:$E$103,4),IF(VLOOKUP(A11,Участники!$A$2:$E$103,5)&lt;&gt;"",CONCATENATE(CHAR(10),VLOOKUP(A11,Участники!$A$2:$E$103,5)),""),IF(VLOOKUP(A11,Участники!$A$2:$F$103,6)&lt;&gt;"",CONCATENATE(CHAR(10),VLOOKUP(A11,Участники!$A$2:$F$103,6)),""),IF(VLOOKUP(A11,Участники!$A$2:$G$103,7)&lt;&gt;"",CONCATENATE(CHAR(10),VLOOKUP(A11,Участники!$A$2:$G$103,7)),"")),"")</f>
        <v>Губарь
Баранов</v>
      </c>
      <c r="E11" s="70">
        <v>5</v>
      </c>
      <c r="F11" s="70">
        <v>0</v>
      </c>
      <c r="G11" s="70">
        <v>20</v>
      </c>
      <c r="H11" s="70">
        <v>150</v>
      </c>
      <c r="I11" s="70">
        <v>50</v>
      </c>
      <c r="J11" s="70">
        <v>0</v>
      </c>
      <c r="K11" s="70">
        <v>0</v>
      </c>
      <c r="L11" s="70">
        <v>0</v>
      </c>
      <c r="M11" s="17">
        <v>5</v>
      </c>
      <c r="N11" s="17">
        <v>0</v>
      </c>
      <c r="O11" s="17">
        <v>0</v>
      </c>
      <c r="P11" s="17">
        <v>5</v>
      </c>
      <c r="Q11" s="17">
        <v>0</v>
      </c>
      <c r="R11" s="17">
        <v>0</v>
      </c>
      <c r="Y11" s="61">
        <f t="shared" si="0"/>
        <v>235</v>
      </c>
      <c r="Z11" s="17">
        <v>5</v>
      </c>
      <c r="AA11" s="74">
        <v>1</v>
      </c>
      <c r="AB11" s="63">
        <f t="shared" si="1"/>
        <v>301</v>
      </c>
      <c r="AC11" s="64">
        <f t="shared" si="2"/>
        <v>536</v>
      </c>
      <c r="AE11" s="70">
        <v>0</v>
      </c>
      <c r="AF11" s="74">
        <v>0</v>
      </c>
      <c r="AG11" s="70">
        <v>0</v>
      </c>
      <c r="AH11" s="70">
        <v>5</v>
      </c>
      <c r="AI11" s="70">
        <v>0</v>
      </c>
      <c r="AJ11" s="70">
        <v>0</v>
      </c>
      <c r="AK11" s="70">
        <v>5</v>
      </c>
      <c r="AL11" s="70">
        <v>0</v>
      </c>
      <c r="AM11" s="17">
        <v>5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Y11" s="65">
        <f t="shared" si="3"/>
        <v>15</v>
      </c>
      <c r="AZ11" s="17">
        <v>6</v>
      </c>
      <c r="BA11" s="17">
        <v>18</v>
      </c>
      <c r="BB11" s="66">
        <f t="shared" si="4"/>
        <v>378</v>
      </c>
      <c r="BC11" s="67">
        <f t="shared" si="5"/>
        <v>393</v>
      </c>
      <c r="BD11" s="19" t="e">
        <f t="shared" si="6"/>
        <v>#N/A</v>
      </c>
      <c r="BE11" s="19" t="e">
        <f t="shared" si="7"/>
        <v>#N/A</v>
      </c>
      <c r="BF11" s="19" t="e">
        <f t="shared" si="8"/>
        <v>#N/A</v>
      </c>
      <c r="BG11" s="19" t="e">
        <f t="shared" si="9"/>
        <v>#N/A</v>
      </c>
      <c r="BH11" s="67">
        <f t="shared" si="10"/>
        <v>929</v>
      </c>
      <c r="BI11" s="19" t="e">
        <f t="shared" si="11"/>
        <v>#N/A</v>
      </c>
      <c r="BJ11" s="19" t="e">
        <f t="shared" si="12"/>
        <v>#N/A</v>
      </c>
      <c r="BK11" s="68">
        <f t="shared" si="13"/>
        <v>393</v>
      </c>
      <c r="BL11" s="19" t="e">
        <f t="shared" si="14"/>
        <v>#N/A</v>
      </c>
      <c r="BM11" s="19" t="e">
        <f t="shared" si="15"/>
        <v>#N/A</v>
      </c>
    </row>
    <row r="12" spans="1:67" ht="25.5">
      <c r="A12" s="17">
        <v>79</v>
      </c>
      <c r="B12" s="18" t="e">
        <f>#N/A</f>
        <v>#N/A</v>
      </c>
      <c r="C12" s="19" t="e">
        <f>#N/A</f>
        <v>#N/A</v>
      </c>
      <c r="D12" s="20" t="str">
        <f>IF(A12&lt;&gt;"",CONCATENATE(VLOOKUP(A12,Участники!$A$2:$E$103,4),IF(VLOOKUP(A12,Участники!$A$2:$E$103,5)&lt;&gt;"",CONCATENATE(CHAR(10),VLOOKUP(A12,Участники!$A$2:$E$103,5)),""),IF(VLOOKUP(A12,Участники!$A$2:$F$103,6)&lt;&gt;"",CONCATENATE(CHAR(10),VLOOKUP(A12,Участники!$A$2:$F$103,6)),""),IF(VLOOKUP(A12,Участники!$A$2:$G$103,7)&lt;&gt;"",CONCATENATE(CHAR(10),VLOOKUP(A12,Участники!$A$2:$G$103,7)),"")),"")</f>
        <v>Губарь
Баранов</v>
      </c>
      <c r="E12" s="70">
        <v>0</v>
      </c>
      <c r="F12" s="70">
        <v>0</v>
      </c>
      <c r="G12" s="70">
        <v>5</v>
      </c>
      <c r="H12" s="70">
        <v>5</v>
      </c>
      <c r="I12" s="70">
        <v>0</v>
      </c>
      <c r="J12" s="70">
        <v>0</v>
      </c>
      <c r="K12" s="70">
        <v>0</v>
      </c>
      <c r="L12" s="70">
        <v>5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Y12" s="61">
        <f t="shared" si="0"/>
        <v>15</v>
      </c>
      <c r="Z12" s="17">
        <v>4</v>
      </c>
      <c r="AA12" s="17">
        <v>52</v>
      </c>
      <c r="AB12" s="63">
        <f t="shared" si="1"/>
        <v>292</v>
      </c>
      <c r="AC12" s="64">
        <f t="shared" si="2"/>
        <v>307</v>
      </c>
      <c r="AE12" s="70">
        <v>0</v>
      </c>
      <c r="AF12" s="70">
        <v>0</v>
      </c>
      <c r="AG12" s="70">
        <v>5</v>
      </c>
      <c r="AH12" s="70">
        <v>5</v>
      </c>
      <c r="AI12" s="70">
        <v>0</v>
      </c>
      <c r="AJ12" s="70">
        <v>0</v>
      </c>
      <c r="AK12" s="70">
        <v>0</v>
      </c>
      <c r="AL12" s="70">
        <v>0</v>
      </c>
      <c r="AM12" s="17">
        <v>20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Y12" s="65">
        <f t="shared" si="3"/>
        <v>30</v>
      </c>
      <c r="AZ12" s="17">
        <v>5</v>
      </c>
      <c r="BA12" s="17">
        <v>1</v>
      </c>
      <c r="BB12" s="66">
        <f t="shared" si="4"/>
        <v>301</v>
      </c>
      <c r="BC12" s="67">
        <f t="shared" si="5"/>
        <v>331</v>
      </c>
      <c r="BD12" s="19" t="e">
        <f t="shared" si="6"/>
        <v>#N/A</v>
      </c>
      <c r="BE12" s="19" t="e">
        <f t="shared" si="7"/>
        <v>#N/A</v>
      </c>
      <c r="BF12" s="19" t="e">
        <f t="shared" si="8"/>
        <v>#N/A</v>
      </c>
      <c r="BG12" s="19" t="e">
        <f t="shared" si="9"/>
        <v>#N/A</v>
      </c>
      <c r="BH12" s="67">
        <f t="shared" si="10"/>
        <v>638</v>
      </c>
      <c r="BI12" s="19" t="e">
        <f t="shared" si="11"/>
        <v>#N/A</v>
      </c>
      <c r="BJ12" s="19" t="e">
        <f t="shared" si="12"/>
        <v>#N/A</v>
      </c>
      <c r="BK12" s="68">
        <f t="shared" si="13"/>
        <v>307</v>
      </c>
      <c r="BL12" s="19" t="e">
        <f t="shared" si="14"/>
        <v>#N/A</v>
      </c>
      <c r="BM12" s="19" t="e">
        <f t="shared" si="15"/>
        <v>#N/A</v>
      </c>
      <c r="BN12" s="69"/>
      <c r="BO12" s="69"/>
    </row>
    <row r="13" spans="1:65" ht="24" customHeight="1">
      <c r="A13" s="17">
        <v>80</v>
      </c>
      <c r="B13" s="18" t="e">
        <f>#N/A</f>
        <v>#N/A</v>
      </c>
      <c r="C13" s="19" t="e">
        <f>#N/A</f>
        <v>#N/A</v>
      </c>
      <c r="D13" s="20" t="str">
        <f>IF(A13&lt;&gt;"",CONCATENATE(VLOOKUP(A13,Участники!$A$2:$E$103,4),IF(VLOOKUP(A13,Участники!$A$2:$E$103,5)&lt;&gt;"",CONCATENATE(CHAR(10),VLOOKUP(A13,Участники!$A$2:$E$103,5)),""),IF(VLOOKUP(A13,Участники!$A$2:$F$103,6)&lt;&gt;"",CONCATENATE(CHAR(10),VLOOKUP(A13,Участники!$A$2:$F$103,6)),""),IF(VLOOKUP(A13,Участники!$A$2:$G$103,7)&lt;&gt;"",CONCATENATE(CHAR(10),VLOOKUP(A13,Участники!$A$2:$G$103,7)),"")),"")</f>
        <v>Губарь
Баранов</v>
      </c>
      <c r="E13" s="70">
        <v>5</v>
      </c>
      <c r="F13" s="70">
        <v>0</v>
      </c>
      <c r="G13" s="70">
        <v>20</v>
      </c>
      <c r="H13" s="70">
        <v>150</v>
      </c>
      <c r="I13" s="70">
        <v>5</v>
      </c>
      <c r="J13" s="70">
        <v>0</v>
      </c>
      <c r="K13" s="70">
        <v>50</v>
      </c>
      <c r="L13" s="70">
        <v>5</v>
      </c>
      <c r="M13" s="17">
        <v>5</v>
      </c>
      <c r="N13" s="17">
        <v>0</v>
      </c>
      <c r="O13" s="17">
        <v>5</v>
      </c>
      <c r="P13" s="17">
        <v>5</v>
      </c>
      <c r="Q13" s="17">
        <v>0</v>
      </c>
      <c r="R13" s="17">
        <v>0</v>
      </c>
      <c r="Y13" s="61">
        <f t="shared" si="0"/>
        <v>250</v>
      </c>
      <c r="Z13" s="17">
        <v>4</v>
      </c>
      <c r="AA13" s="17">
        <v>59</v>
      </c>
      <c r="AB13" s="63">
        <f t="shared" si="1"/>
        <v>299</v>
      </c>
      <c r="AC13" s="64">
        <f t="shared" si="2"/>
        <v>549</v>
      </c>
      <c r="AE13" s="70">
        <v>0</v>
      </c>
      <c r="AF13" s="70">
        <v>0</v>
      </c>
      <c r="AG13" s="70">
        <v>5</v>
      </c>
      <c r="AH13" s="70">
        <v>20</v>
      </c>
      <c r="AI13" s="70">
        <v>5</v>
      </c>
      <c r="AJ13" s="70">
        <v>5</v>
      </c>
      <c r="AK13" s="70">
        <v>5</v>
      </c>
      <c r="AL13" s="70">
        <v>5</v>
      </c>
      <c r="AM13" s="17">
        <v>5</v>
      </c>
      <c r="AN13" s="17">
        <v>0</v>
      </c>
      <c r="AO13" s="17">
        <v>5</v>
      </c>
      <c r="AP13" s="17">
        <v>5</v>
      </c>
      <c r="AQ13" s="17">
        <v>5</v>
      </c>
      <c r="AR13" s="17">
        <v>5</v>
      </c>
      <c r="AY13" s="65">
        <f t="shared" si="3"/>
        <v>70</v>
      </c>
      <c r="AZ13" s="17">
        <v>4</v>
      </c>
      <c r="BA13" s="17">
        <v>44</v>
      </c>
      <c r="BB13" s="66">
        <f t="shared" si="4"/>
        <v>284</v>
      </c>
      <c r="BC13" s="67">
        <f t="shared" si="5"/>
        <v>354</v>
      </c>
      <c r="BD13" s="19" t="e">
        <f t="shared" si="6"/>
        <v>#N/A</v>
      </c>
      <c r="BE13" s="19" t="e">
        <f t="shared" si="7"/>
        <v>#N/A</v>
      </c>
      <c r="BF13" s="19" t="e">
        <f t="shared" si="8"/>
        <v>#N/A</v>
      </c>
      <c r="BG13" s="19" t="e">
        <f t="shared" si="9"/>
        <v>#N/A</v>
      </c>
      <c r="BH13" s="67">
        <f t="shared" si="10"/>
        <v>903</v>
      </c>
      <c r="BI13" s="19" t="e">
        <f t="shared" si="11"/>
        <v>#N/A</v>
      </c>
      <c r="BJ13" s="19" t="e">
        <f t="shared" si="12"/>
        <v>#N/A</v>
      </c>
      <c r="BK13" s="68">
        <f t="shared" si="13"/>
        <v>354</v>
      </c>
      <c r="BL13" s="19" t="e">
        <f t="shared" si="14"/>
        <v>#N/A</v>
      </c>
      <c r="BM13" s="19" t="e">
        <f t="shared" si="15"/>
        <v>#N/A</v>
      </c>
    </row>
    <row r="14" spans="1:65" ht="12.75">
      <c r="A14" s="17">
        <v>59</v>
      </c>
      <c r="B14" s="18" t="e">
        <f>#N/A</f>
        <v>#N/A</v>
      </c>
      <c r="C14" s="19" t="e">
        <f>#N/A</f>
        <v>#N/A</v>
      </c>
      <c r="D14" s="20" t="e">
        <f>IF(A14&lt;&gt;"",CONCATENATE(VLOOKUP(A14,Участники!$A$2:$E$103,4),IF(VLOOKUP(A14,Участники!$A$2:$E$103,5)&lt;&gt;"",CONCATENATE(CHAR(10),VLOOKUP(A14,Участники!$A$2:$E$103,5)),""),IF(VLOOKUP(A14,Участники!$A$2:$F$103,6)&lt;&gt;"",CONCATENATE(CHAR(10),VLOOKUP(A14,Участники!$A$2:$F$103,6)),""),IF(VLOOKUP(A14,Участники!$A$2:$G$103,7)&lt;&gt;"",CONCATENATE(CHAR(10),VLOOKUP(A14,Участники!$A$2:$G$103,7)),"")),"")</f>
        <v>#N/A</v>
      </c>
      <c r="E14" s="70">
        <v>0</v>
      </c>
      <c r="F14" s="70">
        <v>0</v>
      </c>
      <c r="G14" s="70">
        <v>0</v>
      </c>
      <c r="H14" s="70">
        <v>5</v>
      </c>
      <c r="I14" s="70">
        <v>5</v>
      </c>
      <c r="J14" s="70">
        <v>5</v>
      </c>
      <c r="K14" s="70">
        <v>5</v>
      </c>
      <c r="L14" s="70">
        <v>0</v>
      </c>
      <c r="M14" s="17">
        <v>5</v>
      </c>
      <c r="N14" s="17">
        <v>0</v>
      </c>
      <c r="O14" s="17">
        <v>0</v>
      </c>
      <c r="P14" s="17">
        <v>0</v>
      </c>
      <c r="Q14" s="17">
        <v>0</v>
      </c>
      <c r="R14" s="17">
        <v>5</v>
      </c>
      <c r="Y14" s="61">
        <f t="shared" si="0"/>
        <v>30</v>
      </c>
      <c r="Z14" s="17">
        <v>4</v>
      </c>
      <c r="AA14" s="17">
        <v>40</v>
      </c>
      <c r="AB14" s="63">
        <f t="shared" si="1"/>
        <v>280</v>
      </c>
      <c r="AC14" s="64">
        <f t="shared" si="2"/>
        <v>310</v>
      </c>
      <c r="AE14" s="70">
        <v>0</v>
      </c>
      <c r="AF14" s="70">
        <v>0</v>
      </c>
      <c r="AG14" s="70">
        <v>5</v>
      </c>
      <c r="AH14" s="70">
        <v>20</v>
      </c>
      <c r="AI14" s="70">
        <v>5</v>
      </c>
      <c r="AJ14" s="70">
        <v>5</v>
      </c>
      <c r="AK14" s="70">
        <v>5</v>
      </c>
      <c r="AL14" s="70">
        <v>0</v>
      </c>
      <c r="AM14" s="17">
        <v>5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Y14" s="65">
        <f t="shared" si="3"/>
        <v>45</v>
      </c>
      <c r="AZ14" s="17">
        <v>4</v>
      </c>
      <c r="BA14" s="17">
        <v>50</v>
      </c>
      <c r="BB14" s="66">
        <f t="shared" si="4"/>
        <v>290</v>
      </c>
      <c r="BC14" s="67">
        <f t="shared" si="5"/>
        <v>335</v>
      </c>
      <c r="BD14" s="19" t="e">
        <f t="shared" si="6"/>
        <v>#N/A</v>
      </c>
      <c r="BE14" s="19" t="e">
        <f t="shared" si="7"/>
        <v>#N/A</v>
      </c>
      <c r="BF14" s="19" t="e">
        <f t="shared" si="8"/>
        <v>#N/A</v>
      </c>
      <c r="BG14" s="19" t="e">
        <f t="shared" si="9"/>
        <v>#N/A</v>
      </c>
      <c r="BH14" s="67">
        <f t="shared" si="10"/>
        <v>645</v>
      </c>
      <c r="BI14" s="19" t="e">
        <f t="shared" si="11"/>
        <v>#N/A</v>
      </c>
      <c r="BJ14" s="19" t="e">
        <f t="shared" si="12"/>
        <v>#N/A</v>
      </c>
      <c r="BK14" s="68">
        <f t="shared" si="13"/>
        <v>310</v>
      </c>
      <c r="BL14" s="19" t="e">
        <f t="shared" si="14"/>
        <v>#N/A</v>
      </c>
      <c r="BM14" s="19" t="e">
        <f t="shared" si="15"/>
        <v>#N/A</v>
      </c>
    </row>
    <row r="15" spans="1:65" ht="24" customHeight="1">
      <c r="A15" s="17">
        <v>81</v>
      </c>
      <c r="B15" s="18" t="e">
        <f>#N/A</f>
        <v>#N/A</v>
      </c>
      <c r="C15" s="19" t="e">
        <f>#N/A</f>
        <v>#N/A</v>
      </c>
      <c r="D15" s="20" t="str">
        <f>IF(A15&lt;&gt;"",CONCATENATE(VLOOKUP(A15,Участники!$A$2:$E$103,4),IF(VLOOKUP(A15,Участники!$A$2:$E$103,5)&lt;&gt;"",CONCATENATE(CHAR(10),VLOOKUP(A15,Участники!$A$2:$E$103,5)),""),IF(VLOOKUP(A15,Участники!$A$2:$F$103,6)&lt;&gt;"",CONCATENATE(CHAR(10),VLOOKUP(A15,Участники!$A$2:$F$103,6)),""),IF(VLOOKUP(A15,Участники!$A$2:$G$103,7)&lt;&gt;"",CONCATENATE(CHAR(10),VLOOKUP(A15,Участники!$A$2:$G$103,7)),"")),"")</f>
        <v>Губарь
Баранов</v>
      </c>
      <c r="E15" s="70">
        <v>5</v>
      </c>
      <c r="F15" s="70">
        <v>0</v>
      </c>
      <c r="G15" s="70">
        <v>5</v>
      </c>
      <c r="H15" s="70">
        <v>150</v>
      </c>
      <c r="I15" s="70">
        <v>50</v>
      </c>
      <c r="J15" s="70">
        <v>5</v>
      </c>
      <c r="K15" s="70">
        <v>5</v>
      </c>
      <c r="L15" s="70">
        <v>0</v>
      </c>
      <c r="M15" s="17">
        <v>0</v>
      </c>
      <c r="N15" s="17">
        <v>0</v>
      </c>
      <c r="O15" s="17">
        <v>0</v>
      </c>
      <c r="P15" s="17">
        <v>5</v>
      </c>
      <c r="Q15" s="17">
        <v>0</v>
      </c>
      <c r="R15" s="17">
        <v>0</v>
      </c>
      <c r="Y15" s="61">
        <f t="shared" si="0"/>
        <v>225</v>
      </c>
      <c r="Z15" s="17">
        <v>4</v>
      </c>
      <c r="AA15" s="17">
        <v>7</v>
      </c>
      <c r="AB15" s="63">
        <f t="shared" si="1"/>
        <v>247</v>
      </c>
      <c r="AC15" s="64">
        <f t="shared" si="2"/>
        <v>472</v>
      </c>
      <c r="AE15" s="70">
        <v>5</v>
      </c>
      <c r="AF15" s="70">
        <v>0</v>
      </c>
      <c r="AG15" s="70">
        <v>5</v>
      </c>
      <c r="AH15" s="70">
        <v>5</v>
      </c>
      <c r="AI15" s="70">
        <v>5</v>
      </c>
      <c r="AJ15" s="70">
        <v>0</v>
      </c>
      <c r="AK15" s="70">
        <v>5</v>
      </c>
      <c r="AL15" s="70">
        <v>5</v>
      </c>
      <c r="AM15" s="17">
        <v>5</v>
      </c>
      <c r="AN15" s="17">
        <v>0</v>
      </c>
      <c r="AO15" s="17">
        <v>0</v>
      </c>
      <c r="AP15" s="17">
        <v>5</v>
      </c>
      <c r="AQ15" s="17">
        <v>0</v>
      </c>
      <c r="AR15" s="17">
        <v>0</v>
      </c>
      <c r="AY15" s="65">
        <f t="shared" si="3"/>
        <v>40</v>
      </c>
      <c r="AZ15" s="17">
        <v>4</v>
      </c>
      <c r="BA15" s="17">
        <v>11</v>
      </c>
      <c r="BB15" s="66">
        <f t="shared" si="4"/>
        <v>251</v>
      </c>
      <c r="BC15" s="67">
        <f t="shared" si="5"/>
        <v>291</v>
      </c>
      <c r="BD15" s="19" t="e">
        <f t="shared" si="6"/>
        <v>#N/A</v>
      </c>
      <c r="BE15" s="19" t="e">
        <f t="shared" si="7"/>
        <v>#N/A</v>
      </c>
      <c r="BF15" s="19" t="e">
        <f t="shared" si="8"/>
        <v>#N/A</v>
      </c>
      <c r="BG15" s="19" t="e">
        <f t="shared" si="9"/>
        <v>#N/A</v>
      </c>
      <c r="BH15" s="67">
        <f t="shared" si="10"/>
        <v>763</v>
      </c>
      <c r="BI15" s="19" t="e">
        <f t="shared" si="11"/>
        <v>#N/A</v>
      </c>
      <c r="BJ15" s="19" t="e">
        <f t="shared" si="12"/>
        <v>#N/A</v>
      </c>
      <c r="BK15" s="68">
        <f t="shared" si="13"/>
        <v>291</v>
      </c>
      <c r="BL15" s="19" t="e">
        <f t="shared" si="14"/>
        <v>#N/A</v>
      </c>
      <c r="BM15" s="19" t="e">
        <f t="shared" si="15"/>
        <v>#N/A</v>
      </c>
    </row>
    <row r="16" spans="1:65" ht="24" customHeight="1">
      <c r="A16" s="17">
        <v>71</v>
      </c>
      <c r="B16" s="18" t="e">
        <f>#N/A</f>
        <v>#N/A</v>
      </c>
      <c r="C16" s="19" t="e">
        <f>#N/A</f>
        <v>#N/A</v>
      </c>
      <c r="D16" s="20" t="str">
        <f>IF(A16&lt;&gt;"",CONCATENATE(VLOOKUP(A16,Участники!$A$2:$E$103,4),IF(VLOOKUP(A16,Участники!$A$2:$E$103,5)&lt;&gt;"",CONCATENATE(CHAR(10),VLOOKUP(A16,Участники!$A$2:$E$103,5)),""),IF(VLOOKUP(A16,Участники!$A$2:$F$103,6)&lt;&gt;"",CONCATENATE(CHAR(10),VLOOKUP(A16,Участники!$A$2:$F$103,6)),""),IF(VLOOKUP(A16,Участники!$A$2:$G$103,7)&lt;&gt;"",CONCATENATE(CHAR(10),VLOOKUP(A16,Участники!$A$2:$G$103,7)),"")),"")</f>
        <v>Губарь
Баранов</v>
      </c>
      <c r="E16" s="70">
        <v>0</v>
      </c>
      <c r="F16" s="70">
        <v>0</v>
      </c>
      <c r="G16" s="70">
        <v>5</v>
      </c>
      <c r="H16" s="70">
        <v>5</v>
      </c>
      <c r="I16" s="70">
        <v>5</v>
      </c>
      <c r="J16" s="70">
        <v>0</v>
      </c>
      <c r="K16" s="70">
        <v>0</v>
      </c>
      <c r="L16" s="70">
        <v>5</v>
      </c>
      <c r="M16" s="17">
        <v>0</v>
      </c>
      <c r="N16" s="17">
        <v>0</v>
      </c>
      <c r="O16" s="17">
        <v>5</v>
      </c>
      <c r="P16" s="17">
        <v>0</v>
      </c>
      <c r="Q16" s="17">
        <v>5</v>
      </c>
      <c r="R16" s="17">
        <v>0</v>
      </c>
      <c r="Y16" s="61">
        <f t="shared" si="0"/>
        <v>30</v>
      </c>
      <c r="Z16" s="17">
        <v>3</v>
      </c>
      <c r="AA16" s="17">
        <v>54</v>
      </c>
      <c r="AB16" s="63">
        <f t="shared" si="1"/>
        <v>234</v>
      </c>
      <c r="AC16" s="64">
        <f t="shared" si="2"/>
        <v>264</v>
      </c>
      <c r="AE16" s="70">
        <v>0</v>
      </c>
      <c r="AF16" s="70">
        <v>0</v>
      </c>
      <c r="AG16" s="70">
        <v>5</v>
      </c>
      <c r="AH16" s="70">
        <v>150</v>
      </c>
      <c r="AI16" s="70">
        <v>5</v>
      </c>
      <c r="AJ16" s="70">
        <v>5</v>
      </c>
      <c r="AK16" s="70">
        <v>0</v>
      </c>
      <c r="AL16" s="70">
        <v>5</v>
      </c>
      <c r="AM16" s="17">
        <v>5</v>
      </c>
      <c r="AN16" s="17">
        <v>0</v>
      </c>
      <c r="AO16" s="17">
        <v>0</v>
      </c>
      <c r="AP16" s="17">
        <v>5</v>
      </c>
      <c r="AQ16" s="17">
        <v>5</v>
      </c>
      <c r="AR16" s="17">
        <v>5</v>
      </c>
      <c r="AY16" s="65">
        <f t="shared" si="3"/>
        <v>190</v>
      </c>
      <c r="AZ16" s="17">
        <v>3</v>
      </c>
      <c r="BA16" s="17">
        <v>45</v>
      </c>
      <c r="BB16" s="66">
        <f t="shared" si="4"/>
        <v>225</v>
      </c>
      <c r="BC16" s="67">
        <f t="shared" si="5"/>
        <v>415</v>
      </c>
      <c r="BD16" s="19" t="e">
        <f t="shared" si="6"/>
        <v>#N/A</v>
      </c>
      <c r="BE16" s="19" t="e">
        <f t="shared" si="7"/>
        <v>#N/A</v>
      </c>
      <c r="BF16" s="19" t="e">
        <f t="shared" si="8"/>
        <v>#N/A</v>
      </c>
      <c r="BG16" s="19" t="e">
        <f t="shared" si="9"/>
        <v>#N/A</v>
      </c>
      <c r="BH16" s="67">
        <f t="shared" si="10"/>
        <v>679</v>
      </c>
      <c r="BI16" s="19" t="e">
        <f t="shared" si="11"/>
        <v>#N/A</v>
      </c>
      <c r="BJ16" s="19" t="e">
        <f t="shared" si="12"/>
        <v>#N/A</v>
      </c>
      <c r="BK16" s="68">
        <f t="shared" si="13"/>
        <v>264</v>
      </c>
      <c r="BL16" s="19" t="e">
        <f t="shared" si="14"/>
        <v>#N/A</v>
      </c>
      <c r="BM16" s="19" t="e">
        <f t="shared" si="15"/>
        <v>#N/A</v>
      </c>
    </row>
    <row r="17" spans="1:65" ht="24" customHeight="1">
      <c r="A17" s="17">
        <v>84</v>
      </c>
      <c r="B17" s="18" t="e">
        <f>#N/A</f>
        <v>#N/A</v>
      </c>
      <c r="C17" s="19" t="e">
        <f>#N/A</f>
        <v>#N/A</v>
      </c>
      <c r="D17" s="20" t="str">
        <f>IF(A17&lt;&gt;"",CONCATENATE(VLOOKUP(A17,Участники!$A$2:$E$103,4),IF(VLOOKUP(A17,Участники!$A$2:$E$103,5)&lt;&gt;"",CONCATENATE(CHAR(10),VLOOKUP(A17,Участники!$A$2:$E$103,5)),""),IF(VLOOKUP(A17,Участники!$A$2:$F$103,6)&lt;&gt;"",CONCATENATE(CHAR(10),VLOOKUP(A17,Участники!$A$2:$F$103,6)),""),IF(VLOOKUP(A17,Участники!$A$2:$G$103,7)&lt;&gt;"",CONCATENATE(CHAR(10),VLOOKUP(A17,Участники!$A$2:$G$103,7)),"")),"")</f>
        <v>Губарь
Баранов</v>
      </c>
      <c r="E17" s="70">
        <v>0</v>
      </c>
      <c r="F17" s="70">
        <v>5</v>
      </c>
      <c r="G17" s="70">
        <v>5</v>
      </c>
      <c r="H17" s="70">
        <v>150</v>
      </c>
      <c r="I17" s="70">
        <v>50</v>
      </c>
      <c r="J17" s="70">
        <v>50</v>
      </c>
      <c r="K17" s="70">
        <v>50</v>
      </c>
      <c r="L17" s="70">
        <v>5</v>
      </c>
      <c r="M17" s="17">
        <v>5</v>
      </c>
      <c r="N17" s="17">
        <v>5</v>
      </c>
      <c r="O17" s="17">
        <v>20</v>
      </c>
      <c r="P17" s="17">
        <v>5</v>
      </c>
      <c r="Q17" s="17">
        <v>5</v>
      </c>
      <c r="R17" s="17">
        <v>0</v>
      </c>
      <c r="Y17" s="61">
        <f t="shared" si="0"/>
        <v>355</v>
      </c>
      <c r="Z17" s="17">
        <v>5</v>
      </c>
      <c r="AA17" s="17">
        <v>0</v>
      </c>
      <c r="AB17" s="63">
        <f t="shared" si="1"/>
        <v>300</v>
      </c>
      <c r="AC17" s="64">
        <f t="shared" si="2"/>
        <v>655</v>
      </c>
      <c r="AE17" s="70">
        <v>0</v>
      </c>
      <c r="AF17" s="70">
        <v>5</v>
      </c>
      <c r="AG17" s="70">
        <v>50</v>
      </c>
      <c r="AH17" s="70">
        <v>5</v>
      </c>
      <c r="AI17" s="70">
        <v>50</v>
      </c>
      <c r="AJ17" s="70">
        <v>5</v>
      </c>
      <c r="AK17" s="70">
        <v>50</v>
      </c>
      <c r="AL17" s="70">
        <v>20</v>
      </c>
      <c r="AM17" s="17">
        <v>20</v>
      </c>
      <c r="AN17" s="17">
        <v>5</v>
      </c>
      <c r="AO17" s="17">
        <v>5</v>
      </c>
      <c r="AP17" s="17">
        <v>0</v>
      </c>
      <c r="AQ17" s="17">
        <v>5</v>
      </c>
      <c r="AR17" s="17">
        <v>5</v>
      </c>
      <c r="AY17" s="65">
        <f t="shared" si="3"/>
        <v>225</v>
      </c>
      <c r="AZ17" s="17">
        <v>4</v>
      </c>
      <c r="BA17" s="17">
        <v>25</v>
      </c>
      <c r="BB17" s="66">
        <f t="shared" si="4"/>
        <v>265</v>
      </c>
      <c r="BC17" s="67">
        <f t="shared" si="5"/>
        <v>490</v>
      </c>
      <c r="BD17" s="19" t="e">
        <f t="shared" si="6"/>
        <v>#N/A</v>
      </c>
      <c r="BE17" s="19" t="e">
        <f t="shared" si="7"/>
        <v>#N/A</v>
      </c>
      <c r="BF17" s="19" t="e">
        <f t="shared" si="8"/>
        <v>#N/A</v>
      </c>
      <c r="BG17" s="19" t="e">
        <f t="shared" si="9"/>
        <v>#N/A</v>
      </c>
      <c r="BH17" s="67">
        <f t="shared" si="10"/>
        <v>1145</v>
      </c>
      <c r="BI17" s="19" t="e">
        <f t="shared" si="11"/>
        <v>#N/A</v>
      </c>
      <c r="BJ17" s="19" t="e">
        <f t="shared" si="12"/>
        <v>#N/A</v>
      </c>
      <c r="BK17" s="68">
        <f t="shared" si="13"/>
        <v>490</v>
      </c>
      <c r="BL17" s="19" t="e">
        <f t="shared" si="14"/>
        <v>#N/A</v>
      </c>
      <c r="BM17" s="19" t="e">
        <f t="shared" si="15"/>
        <v>#N/A</v>
      </c>
    </row>
    <row r="18" spans="1:65" ht="24" customHeight="1">
      <c r="A18" s="17">
        <v>75</v>
      </c>
      <c r="B18" s="18" t="e">
        <f>#N/A</f>
        <v>#N/A</v>
      </c>
      <c r="C18" s="19" t="e">
        <f>#N/A</f>
        <v>#N/A</v>
      </c>
      <c r="D18" s="20" t="str">
        <f>IF(A18&lt;&gt;"",CONCATENATE(VLOOKUP(A18,Участники!$A$2:$E$103,4),IF(VLOOKUP(A18,Участники!$A$2:$E$103,5)&lt;&gt;"",CONCATENATE(CHAR(10),VLOOKUP(A18,Участники!$A$2:$E$103,5)),""),IF(VLOOKUP(A18,Участники!$A$2:$F$103,6)&lt;&gt;"",CONCATENATE(CHAR(10),VLOOKUP(A18,Участники!$A$2:$F$103,6)),""),IF(VLOOKUP(A18,Участники!$A$2:$G$103,7)&lt;&gt;"",CONCATENATE(CHAR(10),VLOOKUP(A18,Участники!$A$2:$G$103,7)),"")),"")</f>
        <v>Губарь
Баранов</v>
      </c>
      <c r="E18" s="70">
        <v>0</v>
      </c>
      <c r="F18" s="70">
        <v>5</v>
      </c>
      <c r="G18" s="70">
        <v>5</v>
      </c>
      <c r="H18" s="70">
        <v>5</v>
      </c>
      <c r="I18" s="70">
        <v>5</v>
      </c>
      <c r="J18" s="70">
        <v>5</v>
      </c>
      <c r="K18" s="70">
        <v>5</v>
      </c>
      <c r="L18" s="70">
        <v>5</v>
      </c>
      <c r="M18" s="17">
        <v>0</v>
      </c>
      <c r="N18" s="17">
        <v>0</v>
      </c>
      <c r="O18" s="17">
        <v>5</v>
      </c>
      <c r="P18" s="17">
        <v>20</v>
      </c>
      <c r="Q18" s="17">
        <v>0</v>
      </c>
      <c r="R18" s="17">
        <v>5</v>
      </c>
      <c r="Y18" s="61">
        <f t="shared" si="0"/>
        <v>65</v>
      </c>
      <c r="Z18" s="17">
        <v>5</v>
      </c>
      <c r="AA18" s="17">
        <v>30</v>
      </c>
      <c r="AB18" s="63">
        <f t="shared" si="1"/>
        <v>330</v>
      </c>
      <c r="AC18" s="64">
        <f t="shared" si="2"/>
        <v>395</v>
      </c>
      <c r="AE18" s="70">
        <v>5</v>
      </c>
      <c r="AF18" s="70">
        <v>0</v>
      </c>
      <c r="AG18" s="70">
        <v>0</v>
      </c>
      <c r="AH18" s="70">
        <v>5</v>
      </c>
      <c r="AI18" s="70">
        <v>5</v>
      </c>
      <c r="AJ18" s="70">
        <v>5</v>
      </c>
      <c r="AK18" s="70">
        <v>50</v>
      </c>
      <c r="AL18" s="70">
        <v>50</v>
      </c>
      <c r="AM18" s="17">
        <v>5</v>
      </c>
      <c r="AN18" s="17">
        <v>5</v>
      </c>
      <c r="AO18" s="17">
        <v>5</v>
      </c>
      <c r="AP18" s="17">
        <v>5</v>
      </c>
      <c r="AQ18" s="17">
        <v>0</v>
      </c>
      <c r="AR18" s="17">
        <v>0</v>
      </c>
      <c r="AY18" s="65">
        <f t="shared" si="3"/>
        <v>140</v>
      </c>
      <c r="AZ18" s="17">
        <v>4</v>
      </c>
      <c r="BA18" s="17">
        <v>38</v>
      </c>
      <c r="BB18" s="66">
        <f t="shared" si="4"/>
        <v>278</v>
      </c>
      <c r="BC18" s="67">
        <f t="shared" si="5"/>
        <v>418</v>
      </c>
      <c r="BD18" s="19" t="e">
        <f t="shared" si="6"/>
        <v>#N/A</v>
      </c>
      <c r="BE18" s="19" t="e">
        <f t="shared" si="7"/>
        <v>#N/A</v>
      </c>
      <c r="BF18" s="19" t="e">
        <f t="shared" si="8"/>
        <v>#N/A</v>
      </c>
      <c r="BG18" s="19" t="e">
        <f t="shared" si="9"/>
        <v>#N/A</v>
      </c>
      <c r="BH18" s="67">
        <f t="shared" si="10"/>
        <v>813</v>
      </c>
      <c r="BI18" s="19" t="e">
        <f t="shared" si="11"/>
        <v>#N/A</v>
      </c>
      <c r="BJ18" s="19" t="e">
        <f t="shared" si="12"/>
        <v>#N/A</v>
      </c>
      <c r="BK18" s="68">
        <f t="shared" si="13"/>
        <v>395</v>
      </c>
      <c r="BL18" s="19" t="e">
        <f t="shared" si="14"/>
        <v>#N/A</v>
      </c>
      <c r="BM18" s="19" t="e">
        <f t="shared" si="15"/>
        <v>#N/A</v>
      </c>
    </row>
    <row r="19" spans="1:65" ht="24" customHeight="1">
      <c r="A19" s="17">
        <v>44</v>
      </c>
      <c r="B19" s="18" t="e">
        <f>#N/A</f>
        <v>#N/A</v>
      </c>
      <c r="C19" s="19" t="e">
        <f>#N/A</f>
        <v>#N/A</v>
      </c>
      <c r="D19" s="20" t="e">
        <f>IF(A19&lt;&gt;"",CONCATENATE(VLOOKUP(A19,Участники!$A$2:$E$103,4),IF(VLOOKUP(A19,Участники!$A$2:$E$103,5)&lt;&gt;"",CONCATENATE(CHAR(10),VLOOKUP(A19,Участники!$A$2:$E$103,5)),""),IF(VLOOKUP(A19,Участники!$A$2:$F$103,6)&lt;&gt;"",CONCATENATE(CHAR(10),VLOOKUP(A19,Участники!$A$2:$F$103,6)),""),IF(VLOOKUP(A19,Участники!$A$2:$G$103,7)&lt;&gt;"",CONCATENATE(CHAR(10),VLOOKUP(A19,Участники!$A$2:$G$103,7)),"")),"")</f>
        <v>#N/A</v>
      </c>
      <c r="E19" s="70">
        <v>0</v>
      </c>
      <c r="F19" s="70">
        <v>5</v>
      </c>
      <c r="G19" s="70">
        <v>20</v>
      </c>
      <c r="H19" s="70">
        <v>5</v>
      </c>
      <c r="I19" s="70">
        <v>5</v>
      </c>
      <c r="J19" s="70">
        <v>0</v>
      </c>
      <c r="K19" s="70">
        <v>5</v>
      </c>
      <c r="L19" s="70">
        <v>5</v>
      </c>
      <c r="M19" s="17">
        <v>5</v>
      </c>
      <c r="N19" s="17">
        <v>5</v>
      </c>
      <c r="O19" s="17">
        <v>0</v>
      </c>
      <c r="P19" s="17">
        <v>0</v>
      </c>
      <c r="Q19" s="17">
        <v>5</v>
      </c>
      <c r="R19" s="17">
        <v>50</v>
      </c>
      <c r="Y19" s="61">
        <f t="shared" si="0"/>
        <v>110</v>
      </c>
      <c r="Z19" s="17">
        <v>4</v>
      </c>
      <c r="AA19" s="17">
        <v>22</v>
      </c>
      <c r="AB19" s="63">
        <f t="shared" si="1"/>
        <v>262</v>
      </c>
      <c r="AC19" s="64">
        <f t="shared" si="2"/>
        <v>372</v>
      </c>
      <c r="AE19" s="70">
        <v>0</v>
      </c>
      <c r="AF19" s="70">
        <v>0</v>
      </c>
      <c r="AG19" s="70">
        <v>5</v>
      </c>
      <c r="AH19" s="70">
        <v>5</v>
      </c>
      <c r="AI19" s="70">
        <v>5</v>
      </c>
      <c r="AJ19" s="70">
        <v>5</v>
      </c>
      <c r="AK19" s="70">
        <v>0</v>
      </c>
      <c r="AL19" s="70">
        <v>5</v>
      </c>
      <c r="AM19" s="17">
        <v>5</v>
      </c>
      <c r="AN19" s="17">
        <v>5</v>
      </c>
      <c r="AO19" s="17">
        <v>5</v>
      </c>
      <c r="AP19" s="17">
        <v>5</v>
      </c>
      <c r="AQ19" s="17">
        <v>5</v>
      </c>
      <c r="AR19" s="17">
        <v>5</v>
      </c>
      <c r="AY19" s="65">
        <f t="shared" si="3"/>
        <v>55</v>
      </c>
      <c r="AZ19" s="17">
        <v>5</v>
      </c>
      <c r="BA19" s="17">
        <v>23</v>
      </c>
      <c r="BB19" s="66">
        <f t="shared" si="4"/>
        <v>323</v>
      </c>
      <c r="BC19" s="67">
        <f t="shared" si="5"/>
        <v>378</v>
      </c>
      <c r="BD19" s="19" t="e">
        <f t="shared" si="6"/>
        <v>#N/A</v>
      </c>
      <c r="BE19" s="19" t="e">
        <f t="shared" si="7"/>
        <v>#N/A</v>
      </c>
      <c r="BF19" s="19" t="e">
        <f t="shared" si="8"/>
        <v>#N/A</v>
      </c>
      <c r="BG19" s="19" t="e">
        <f t="shared" si="9"/>
        <v>#N/A</v>
      </c>
      <c r="BH19" s="67">
        <f t="shared" si="10"/>
        <v>750</v>
      </c>
      <c r="BI19" s="19" t="e">
        <f t="shared" si="11"/>
        <v>#N/A</v>
      </c>
      <c r="BJ19" s="19" t="e">
        <f t="shared" si="12"/>
        <v>#N/A</v>
      </c>
      <c r="BK19" s="68">
        <f t="shared" si="13"/>
        <v>372</v>
      </c>
      <c r="BL19" s="19" t="e">
        <f t="shared" si="14"/>
        <v>#N/A</v>
      </c>
      <c r="BM19" s="19" t="e">
        <f t="shared" si="15"/>
        <v>#N/A</v>
      </c>
    </row>
    <row r="20" spans="1:65" ht="24" customHeight="1">
      <c r="A20" s="17">
        <v>83</v>
      </c>
      <c r="B20" s="18" t="e">
        <f>#N/A</f>
        <v>#N/A</v>
      </c>
      <c r="C20" s="19" t="e">
        <f>#N/A</f>
        <v>#N/A</v>
      </c>
      <c r="D20" s="20" t="str">
        <f>IF(A20&lt;&gt;"",CONCATENATE(VLOOKUP(A20,Участники!$A$2:$E$103,4),IF(VLOOKUP(A20,Участники!$A$2:$E$103,5)&lt;&gt;"",CONCATENATE(CHAR(10),VLOOKUP(A20,Участники!$A$2:$E$103,5)),""),IF(VLOOKUP(A20,Участники!$A$2:$F$103,6)&lt;&gt;"",CONCATENATE(CHAR(10),VLOOKUP(A20,Участники!$A$2:$F$103,6)),""),IF(VLOOKUP(A20,Участники!$A$2:$G$103,7)&lt;&gt;"",CONCATENATE(CHAR(10),VLOOKUP(A20,Участники!$A$2:$G$103,7)),"")),"")</f>
        <v>Губарь
Баранов</v>
      </c>
      <c r="E20" s="70">
        <v>5</v>
      </c>
      <c r="F20" s="70">
        <v>0</v>
      </c>
      <c r="G20" s="70">
        <v>50</v>
      </c>
      <c r="H20" s="70">
        <v>5</v>
      </c>
      <c r="I20" s="70">
        <v>5</v>
      </c>
      <c r="J20" s="70">
        <v>5</v>
      </c>
      <c r="K20" s="70">
        <v>5</v>
      </c>
      <c r="L20" s="70">
        <v>5</v>
      </c>
      <c r="M20" s="17">
        <v>5</v>
      </c>
      <c r="N20" s="17">
        <v>5</v>
      </c>
      <c r="O20" s="17">
        <v>0</v>
      </c>
      <c r="P20" s="17">
        <v>5</v>
      </c>
      <c r="Q20" s="17">
        <v>0</v>
      </c>
      <c r="R20" s="17">
        <v>5</v>
      </c>
      <c r="Y20" s="61">
        <f t="shared" si="0"/>
        <v>100</v>
      </c>
      <c r="Z20" s="17">
        <v>5</v>
      </c>
      <c r="AA20" s="17">
        <v>49</v>
      </c>
      <c r="AB20" s="63">
        <f t="shared" si="1"/>
        <v>349</v>
      </c>
      <c r="AC20" s="64">
        <f t="shared" si="2"/>
        <v>449</v>
      </c>
      <c r="AE20" s="70">
        <v>0</v>
      </c>
      <c r="AF20" s="70">
        <v>20</v>
      </c>
      <c r="AG20" s="70">
        <v>50</v>
      </c>
      <c r="AH20" s="70">
        <v>5</v>
      </c>
      <c r="AI20" s="70">
        <v>5</v>
      </c>
      <c r="AJ20" s="70">
        <v>5</v>
      </c>
      <c r="AK20" s="70">
        <v>50</v>
      </c>
      <c r="AL20" s="70">
        <v>20</v>
      </c>
      <c r="AM20" s="17">
        <v>50</v>
      </c>
      <c r="AN20" s="17">
        <v>5</v>
      </c>
      <c r="AO20" s="17">
        <v>5</v>
      </c>
      <c r="AP20" s="17">
        <v>5</v>
      </c>
      <c r="AQ20" s="17">
        <v>0</v>
      </c>
      <c r="AR20" s="17">
        <v>5</v>
      </c>
      <c r="AY20" s="65">
        <f t="shared" si="3"/>
        <v>225</v>
      </c>
      <c r="AZ20" s="17">
        <v>5</v>
      </c>
      <c r="BA20" s="17">
        <v>3</v>
      </c>
      <c r="BB20" s="66">
        <f t="shared" si="4"/>
        <v>303</v>
      </c>
      <c r="BC20" s="67">
        <f t="shared" si="5"/>
        <v>528</v>
      </c>
      <c r="BD20" s="19" t="e">
        <f t="shared" si="6"/>
        <v>#N/A</v>
      </c>
      <c r="BE20" s="19" t="e">
        <f t="shared" si="7"/>
        <v>#N/A</v>
      </c>
      <c r="BF20" s="19" t="e">
        <f t="shared" si="8"/>
        <v>#N/A</v>
      </c>
      <c r="BG20" s="19" t="e">
        <f t="shared" si="9"/>
        <v>#N/A</v>
      </c>
      <c r="BH20" s="67">
        <f t="shared" si="10"/>
        <v>977</v>
      </c>
      <c r="BI20" s="19" t="e">
        <f t="shared" si="11"/>
        <v>#N/A</v>
      </c>
      <c r="BJ20" s="19" t="e">
        <f t="shared" si="12"/>
        <v>#N/A</v>
      </c>
      <c r="BK20" s="68">
        <f t="shared" si="13"/>
        <v>449</v>
      </c>
      <c r="BL20" s="19" t="e">
        <f t="shared" si="14"/>
        <v>#N/A</v>
      </c>
      <c r="BM20" s="19" t="e">
        <f t="shared" si="15"/>
        <v>#N/A</v>
      </c>
    </row>
    <row r="21" spans="1:65" ht="24" customHeight="1">
      <c r="A21" s="17">
        <v>82</v>
      </c>
      <c r="B21" s="18" t="e">
        <f>#N/A</f>
        <v>#N/A</v>
      </c>
      <c r="C21" s="19" t="e">
        <f>#N/A</f>
        <v>#N/A</v>
      </c>
      <c r="D21" s="20" t="str">
        <f>IF(A21&lt;&gt;"",CONCATENATE(VLOOKUP(A21,Участники!$A$2:$E$103,4),IF(VLOOKUP(A21,Участники!$A$2:$E$103,5)&lt;&gt;"",CONCATENATE(CHAR(10),VLOOKUP(A21,Участники!$A$2:$E$103,5)),""),IF(VLOOKUP(A21,Участники!$A$2:$F$103,6)&lt;&gt;"",CONCATENATE(CHAR(10),VLOOKUP(A21,Участники!$A$2:$F$103,6)),""),IF(VLOOKUP(A21,Участники!$A$2:$G$103,7)&lt;&gt;"",CONCATENATE(CHAR(10),VLOOKUP(A21,Участники!$A$2:$G$103,7)),"")),"")</f>
        <v>Губарь
Баранов</v>
      </c>
      <c r="E21" s="70">
        <v>0</v>
      </c>
      <c r="F21" s="70">
        <v>0</v>
      </c>
      <c r="G21" s="70">
        <v>20</v>
      </c>
      <c r="H21" s="70">
        <v>20</v>
      </c>
      <c r="I21" s="70">
        <v>5</v>
      </c>
      <c r="J21" s="70">
        <v>5</v>
      </c>
      <c r="K21" s="70">
        <v>50</v>
      </c>
      <c r="L21" s="70">
        <v>50</v>
      </c>
      <c r="M21" s="17">
        <v>50</v>
      </c>
      <c r="N21" s="17">
        <v>0</v>
      </c>
      <c r="O21" s="17">
        <v>5</v>
      </c>
      <c r="P21" s="17">
        <v>5</v>
      </c>
      <c r="Q21" s="17">
        <v>0</v>
      </c>
      <c r="R21" s="17">
        <v>0</v>
      </c>
      <c r="Y21" s="61">
        <f t="shared" si="0"/>
        <v>210</v>
      </c>
      <c r="Z21" s="17">
        <v>5</v>
      </c>
      <c r="AA21" s="17">
        <v>14</v>
      </c>
      <c r="AB21" s="63">
        <f t="shared" si="1"/>
        <v>314</v>
      </c>
      <c r="AC21" s="64">
        <f t="shared" si="2"/>
        <v>524</v>
      </c>
      <c r="AE21" s="70">
        <v>5</v>
      </c>
      <c r="AF21" s="70">
        <v>0</v>
      </c>
      <c r="AG21" s="70">
        <v>20</v>
      </c>
      <c r="AH21" s="70">
        <v>20</v>
      </c>
      <c r="AI21" s="70">
        <v>5</v>
      </c>
      <c r="AJ21" s="70">
        <v>5</v>
      </c>
      <c r="AK21" s="70">
        <v>50</v>
      </c>
      <c r="AL21" s="70">
        <v>5</v>
      </c>
      <c r="AM21" s="17">
        <v>5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Y21" s="65">
        <f t="shared" si="3"/>
        <v>115</v>
      </c>
      <c r="AZ21" s="17">
        <v>5</v>
      </c>
      <c r="BA21" s="17">
        <v>0</v>
      </c>
      <c r="BB21" s="66">
        <f t="shared" si="4"/>
        <v>300</v>
      </c>
      <c r="BC21" s="67">
        <f t="shared" si="5"/>
        <v>415</v>
      </c>
      <c r="BD21" s="19" t="e">
        <f t="shared" si="6"/>
        <v>#N/A</v>
      </c>
      <c r="BE21" s="19" t="e">
        <f t="shared" si="7"/>
        <v>#N/A</v>
      </c>
      <c r="BF21" s="19" t="e">
        <f t="shared" si="8"/>
        <v>#N/A</v>
      </c>
      <c r="BG21" s="19" t="e">
        <f t="shared" si="9"/>
        <v>#N/A</v>
      </c>
      <c r="BH21" s="67">
        <f t="shared" si="10"/>
        <v>939</v>
      </c>
      <c r="BI21" s="19" t="e">
        <f t="shared" si="11"/>
        <v>#N/A</v>
      </c>
      <c r="BJ21" s="19" t="e">
        <f t="shared" si="12"/>
        <v>#N/A</v>
      </c>
      <c r="BK21" s="68">
        <f t="shared" si="13"/>
        <v>415</v>
      </c>
      <c r="BL21" s="19" t="e">
        <f t="shared" si="14"/>
        <v>#N/A</v>
      </c>
      <c r="BM21" s="19" t="e">
        <f t="shared" si="15"/>
        <v>#N/A</v>
      </c>
    </row>
    <row r="22" spans="1:65" ht="24" customHeight="1">
      <c r="A22" s="17">
        <v>68</v>
      </c>
      <c r="B22" s="18" t="e">
        <f>#N/A</f>
        <v>#N/A</v>
      </c>
      <c r="C22" s="19" t="e">
        <f>#N/A</f>
        <v>#N/A</v>
      </c>
      <c r="D22" s="20" t="str">
        <f>IF(A22&lt;&gt;"",CONCATENATE(VLOOKUP(A22,Участники!$A$2:$E$103,4),IF(VLOOKUP(A22,Участники!$A$2:$E$103,5)&lt;&gt;"",CONCATENATE(CHAR(10),VLOOKUP(A22,Участники!$A$2:$E$103,5)),""),IF(VLOOKUP(A22,Участники!$A$2:$F$103,6)&lt;&gt;"",CONCATENATE(CHAR(10),VLOOKUP(A22,Участники!$A$2:$F$103,6)),""),IF(VLOOKUP(A22,Участники!$A$2:$G$103,7)&lt;&gt;"",CONCATENATE(CHAR(10),VLOOKUP(A22,Участники!$A$2:$G$103,7)),"")),"")</f>
        <v>Губарь
Баранов</v>
      </c>
      <c r="E22" s="70">
        <v>5</v>
      </c>
      <c r="F22" s="70">
        <v>0</v>
      </c>
      <c r="G22" s="70">
        <v>0</v>
      </c>
      <c r="H22" s="70">
        <v>5</v>
      </c>
      <c r="I22" s="70">
        <v>5</v>
      </c>
      <c r="J22" s="70">
        <v>0</v>
      </c>
      <c r="K22" s="70">
        <v>20</v>
      </c>
      <c r="L22" s="70">
        <v>5</v>
      </c>
      <c r="M22" s="17">
        <v>0</v>
      </c>
      <c r="N22" s="17">
        <v>0</v>
      </c>
      <c r="O22" s="17">
        <v>0</v>
      </c>
      <c r="P22" s="17">
        <v>0</v>
      </c>
      <c r="Q22" s="17">
        <v>20</v>
      </c>
      <c r="R22" s="17">
        <v>50</v>
      </c>
      <c r="Y22" s="61">
        <f t="shared" si="0"/>
        <v>110</v>
      </c>
      <c r="Z22" s="62">
        <v>4</v>
      </c>
      <c r="AA22" s="62">
        <v>41</v>
      </c>
      <c r="AB22" s="63">
        <f t="shared" si="1"/>
        <v>281</v>
      </c>
      <c r="AC22" s="64">
        <f t="shared" si="2"/>
        <v>391</v>
      </c>
      <c r="AE22" s="60">
        <v>5</v>
      </c>
      <c r="AF22" s="60">
        <v>20</v>
      </c>
      <c r="AG22" s="60">
        <v>0</v>
      </c>
      <c r="AH22" s="60">
        <v>150</v>
      </c>
      <c r="AI22" s="60">
        <v>50</v>
      </c>
      <c r="AJ22" s="60">
        <v>50</v>
      </c>
      <c r="AK22" s="60">
        <v>5</v>
      </c>
      <c r="AL22" s="60">
        <v>20</v>
      </c>
      <c r="AM22" s="60">
        <v>50</v>
      </c>
      <c r="AN22" s="60">
        <v>0</v>
      </c>
      <c r="AO22" s="60">
        <v>0</v>
      </c>
      <c r="AP22" s="17">
        <v>5</v>
      </c>
      <c r="AQ22" s="17">
        <v>5</v>
      </c>
      <c r="AR22" s="17">
        <v>20</v>
      </c>
      <c r="AY22" s="65">
        <f t="shared" si="3"/>
        <v>380</v>
      </c>
      <c r="AZ22" s="17">
        <v>4</v>
      </c>
      <c r="BA22" s="60">
        <v>30</v>
      </c>
      <c r="BB22" s="66">
        <f t="shared" si="4"/>
        <v>270</v>
      </c>
      <c r="BC22" s="67">
        <f t="shared" si="5"/>
        <v>650</v>
      </c>
      <c r="BD22" s="19" t="e">
        <f t="shared" si="6"/>
        <v>#N/A</v>
      </c>
      <c r="BE22" s="19" t="e">
        <f t="shared" si="7"/>
        <v>#N/A</v>
      </c>
      <c r="BF22" s="19" t="e">
        <f t="shared" si="8"/>
        <v>#N/A</v>
      </c>
      <c r="BG22" s="19" t="e">
        <f t="shared" si="9"/>
        <v>#N/A</v>
      </c>
      <c r="BH22" s="67">
        <f t="shared" si="10"/>
        <v>1041</v>
      </c>
      <c r="BI22" s="19" t="e">
        <f t="shared" si="11"/>
        <v>#N/A</v>
      </c>
      <c r="BJ22" s="19" t="e">
        <f t="shared" si="12"/>
        <v>#N/A</v>
      </c>
      <c r="BK22" s="68">
        <f t="shared" si="13"/>
        <v>391</v>
      </c>
      <c r="BL22" s="19" t="e">
        <f t="shared" si="14"/>
        <v>#N/A</v>
      </c>
      <c r="BM22" s="19" t="e">
        <f t="shared" si="15"/>
        <v>#N/A</v>
      </c>
    </row>
    <row r="23" spans="1:65" ht="24" customHeight="1">
      <c r="A23" s="17">
        <v>70</v>
      </c>
      <c r="B23" s="18" t="e">
        <f>#N/A</f>
        <v>#N/A</v>
      </c>
      <c r="C23" s="19" t="e">
        <f>#N/A</f>
        <v>#N/A</v>
      </c>
      <c r="D23" s="20" t="str">
        <f>IF(A23&lt;&gt;"",CONCATENATE(VLOOKUP(A23,Участники!$A$2:$E$103,4),IF(VLOOKUP(A23,Участники!$A$2:$E$103,5)&lt;&gt;"",CONCATENATE(CHAR(10),VLOOKUP(A23,Участники!$A$2:$E$103,5)),""),IF(VLOOKUP(A23,Участники!$A$2:$F$103,6)&lt;&gt;"",CONCATENATE(CHAR(10),VLOOKUP(A23,Участники!$A$2:$F$103,6)),""),IF(VLOOKUP(A23,Участники!$A$2:$G$103,7)&lt;&gt;"",CONCATENATE(CHAR(10),VLOOKUP(A23,Участники!$A$2:$G$103,7)),"")),"")</f>
        <v>Губарь
Баранов</v>
      </c>
      <c r="E23" s="70">
        <v>5</v>
      </c>
      <c r="F23" s="70">
        <v>50</v>
      </c>
      <c r="G23" s="70">
        <v>20</v>
      </c>
      <c r="H23" s="70">
        <v>150</v>
      </c>
      <c r="I23" s="70">
        <v>50</v>
      </c>
      <c r="J23" s="70">
        <v>0</v>
      </c>
      <c r="K23" s="70">
        <v>50</v>
      </c>
      <c r="L23" s="70">
        <v>0</v>
      </c>
      <c r="M23" s="17">
        <v>50</v>
      </c>
      <c r="N23" s="17">
        <v>5</v>
      </c>
      <c r="O23" s="17">
        <v>0</v>
      </c>
      <c r="P23" s="17">
        <v>5</v>
      </c>
      <c r="Q23" s="17">
        <v>50</v>
      </c>
      <c r="R23" s="17">
        <v>50</v>
      </c>
      <c r="Y23" s="61">
        <f t="shared" si="0"/>
        <v>485</v>
      </c>
      <c r="Z23" s="17">
        <v>2</v>
      </c>
      <c r="AA23" s="17">
        <v>54</v>
      </c>
      <c r="AB23" s="63">
        <f t="shared" si="1"/>
        <v>174</v>
      </c>
      <c r="AC23" s="64">
        <f t="shared" si="2"/>
        <v>659</v>
      </c>
      <c r="AE23" s="70"/>
      <c r="AF23" s="70"/>
      <c r="AG23" s="70"/>
      <c r="AH23" s="70"/>
      <c r="AI23" s="70"/>
      <c r="AJ23" s="70"/>
      <c r="AK23" s="70"/>
      <c r="AL23" s="70"/>
      <c r="AY23" s="65">
        <f t="shared" si="3"/>
      </c>
      <c r="AZ23" s="17" t="s">
        <v>109</v>
      </c>
      <c r="BB23" s="66" t="str">
        <f t="shared" si="4"/>
        <v>Сошел</v>
      </c>
      <c r="BC23" s="67" t="str">
        <f t="shared" si="5"/>
        <v>Сошел</v>
      </c>
      <c r="BD23" s="19" t="e">
        <f t="shared" si="6"/>
        <v>#N/A</v>
      </c>
      <c r="BE23" s="19" t="e">
        <f t="shared" si="7"/>
        <v>#N/A</v>
      </c>
      <c r="BF23" s="19" t="e">
        <f t="shared" si="8"/>
        <v>#N/A</v>
      </c>
      <c r="BG23" s="19" t="e">
        <f t="shared" si="9"/>
        <v>#N/A</v>
      </c>
      <c r="BH23" s="67" t="str">
        <f t="shared" si="10"/>
        <v>Сошел</v>
      </c>
      <c r="BI23" s="19" t="str">
        <f t="shared" si="11"/>
        <v>Сошел</v>
      </c>
      <c r="BJ23" s="19" t="e">
        <f t="shared" si="12"/>
        <v>#N/A</v>
      </c>
      <c r="BK23" s="68">
        <f t="shared" si="13"/>
        <v>659</v>
      </c>
      <c r="BL23" s="19" t="e">
        <f t="shared" si="14"/>
        <v>#N/A</v>
      </c>
      <c r="BM23" s="19" t="e">
        <f t="shared" si="15"/>
        <v>#N/A</v>
      </c>
    </row>
    <row r="24" spans="2:65" ht="24" customHeight="1">
      <c r="B24" s="18" t="e">
        <f>#N/A</f>
        <v>#N/A</v>
      </c>
      <c r="C24" s="19" t="e">
        <f>#N/A</f>
        <v>#N/A</v>
      </c>
      <c r="D24" s="20">
        <f>IF(A24&lt;&gt;"",CONCATENATE(VLOOKUP(A24,Участники!$A$2:$E$103,4),IF(VLOOKUP(A24,Участники!$A$2:$E$103,5)&lt;&gt;"",CONCATENATE(CHAR(10),VLOOKUP(A24,Участники!$A$2:$E$103,5)),""),IF(VLOOKUP(A24,Участники!$A$2:$F$103,6)&lt;&gt;"",CONCATENATE(CHAR(10),VLOOKUP(A24,Участники!$A$2:$F$103,6)),""),IF(VLOOKUP(A24,Участники!$A$2:$G$103,7)&lt;&gt;"",CONCATENATE(CHAR(10),VLOOKUP(A24,Участники!$A$2:$G$103,7)),"")),"")</f>
      </c>
      <c r="E24" s="70"/>
      <c r="F24" s="70"/>
      <c r="G24" s="70"/>
      <c r="H24" s="70"/>
      <c r="I24" s="70"/>
      <c r="J24" s="70"/>
      <c r="K24" s="70"/>
      <c r="L24" s="70"/>
      <c r="Y24" s="61">
        <f aca="true" t="shared" si="16" ref="Y24:Y35">IF(SUM(E24:X24)&gt;0,SUM(E24:X24),"")</f>
      </c>
      <c r="AB24" s="63">
        <f aca="true" t="shared" si="17" ref="AB24:AB35">IF(Z24="-","Сошел",Z24*60+AA24)</f>
        <v>0</v>
      </c>
      <c r="AC24" s="64">
        <f aca="true" t="shared" si="18" ref="AC24:AC35">IF(ISNUMBER(AB24),IF(SUM(AB24,Y24)&gt;0,SUM(AB24,Y24),""),"Сошел")</f>
      </c>
      <c r="AE24" s="70"/>
      <c r="AF24" s="70"/>
      <c r="AG24" s="70"/>
      <c r="AH24" s="70"/>
      <c r="AI24" s="70"/>
      <c r="AJ24" s="70"/>
      <c r="AK24" s="70"/>
      <c r="AL24" s="70"/>
      <c r="AY24" s="65">
        <f aca="true" t="shared" si="19" ref="AY24:AY35">IF(SUM(AE24:AX24)&gt;0,SUM(AE24:AX24),"")</f>
      </c>
      <c r="BB24" s="66">
        <f aca="true" t="shared" si="20" ref="BB24:BB35">IF(AZ24="-","Сошел",AZ24*60+BA24)</f>
        <v>0</v>
      </c>
      <c r="BC24" s="67">
        <f aca="true" t="shared" si="21" ref="BC24:BC35">IF(ISNUMBER(BB24),IF(SUM(BB24,AY24)&gt;0,SUM(BB24,AY24),""),"Сошел")</f>
      </c>
      <c r="BD24" s="19">
        <f aca="true" t="shared" si="22" ref="BD24:BD35">IF(AC24="Сошел","Сошел",IF(AC24="","",1+SUMPRODUCT(($C$4:$C$103=C24)*($AC$4:$AC$103&lt;AC24))))</f>
      </c>
      <c r="BE24" s="19">
        <f aca="true" t="shared" si="23" ref="BE24:BE35">IF(AC24="","",IF(B24=0,"",IF(AC24="Сошел","Сошел",1+SUMPRODUCT(($C$4:$C$103=C24)*($AC$4:$AC$103&lt;AC24)*($B$4:$B$103&lt;&gt;0)))))</f>
      </c>
      <c r="BF24" s="19">
        <f aca="true" t="shared" si="24" ref="BF24:BF35">IF(BC24="","",1+SUMPRODUCT(($C$4:$C$103=C24)*($BC$4:$BC$103&lt;BC24)))</f>
      </c>
      <c r="BG24" s="19">
        <f aca="true" t="shared" si="25" ref="BG24:BG35">IF(BC24="","",IF(B24=0,"",1+SUMPRODUCT(($C$4:$C$103=C24)*($BC$4:$BC$103&lt;BC24)*($B$4:$B$103&lt;&gt;0))))</f>
      </c>
      <c r="BH24" s="67">
        <f aca="true" t="shared" si="26" ref="BH24:BH35">IF(AND(ISNUMBER(AC24),ISNUMBER(BC24)),SUM(AC24,BC24),IF(OR(AC24="Сошел",BC24="Сошел"),"Сошел",""))</f>
      </c>
      <c r="BI24" s="19">
        <f aca="true" t="shared" si="27" ref="BI24:BI35">IF(BH24="Сошел","Сошел",IF(BH24="","",1+SUMPRODUCT(($C$4:$C$103=C24)*($BH$4:$BH$103&lt;BH24))))</f>
      </c>
      <c r="BJ24" s="19">
        <f aca="true" t="shared" si="28" ref="BJ24:BJ35">IF(BH24="","",IF(B24=0,"",1+SUMPRODUCT(($C$4:$C$103=C24)*($BH$4:$BH$103&lt;BH24)*($B$4:$B$103&lt;&gt;0))))</f>
      </c>
      <c r="BK24" s="68">
        <f aca="true" t="shared" si="29" ref="BK24:BK35">IF(AC24&gt;BC24,BC24,AC24)</f>
      </c>
      <c r="BL24" s="19">
        <f aca="true" t="shared" si="30" ref="BL24:BL35">IF(BK24="Сошел","Сошел",IF(BK24="","",1+SUMPRODUCT(($C$4:$C$103=C24)*($BK$4:$BK$103&lt;BK24))))</f>
      </c>
      <c r="BM24" s="19">
        <f aca="true" t="shared" si="31" ref="BM24:BM35">IF(BK24="","",IF(B24=0,"",1+SUMPRODUCT(($C$4:$C$103=C24)*($BK$4:$BK$103&lt;BK24)*($B$4:$B$103&lt;&gt;0))))</f>
      </c>
    </row>
    <row r="25" spans="2:67" ht="24" customHeight="1">
      <c r="B25" s="18" t="e">
        <f>#N/A</f>
        <v>#N/A</v>
      </c>
      <c r="C25" s="19" t="e">
        <f>#N/A</f>
        <v>#N/A</v>
      </c>
      <c r="D25" s="20">
        <f>IF(A25&lt;&gt;"",CONCATENATE(VLOOKUP(A25,Участники!$A$2:$E$103,4),IF(VLOOKUP(A25,Участники!$A$2:$E$103,5)&lt;&gt;"",CONCATENATE(CHAR(10),VLOOKUP(A25,Участники!$A$2:$E$103,5)),""),IF(VLOOKUP(A25,Участники!$A$2:$F$103,6)&lt;&gt;"",CONCATENATE(CHAR(10),VLOOKUP(A25,Участники!$A$2:$F$103,6)),""),IF(VLOOKUP(A25,Участники!$A$2:$G$103,7)&lt;&gt;"",CONCATENATE(CHAR(10),VLOOKUP(A25,Участники!$A$2:$G$103,7)),"")),"")</f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Y25" s="61">
        <f t="shared" si="16"/>
      </c>
      <c r="Z25" s="62"/>
      <c r="AA25" s="62"/>
      <c r="AB25" s="63">
        <f t="shared" si="17"/>
        <v>0</v>
      </c>
      <c r="AC25" s="64">
        <f t="shared" si="18"/>
      </c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5">
        <f t="shared" si="19"/>
      </c>
      <c r="AZ25" s="60"/>
      <c r="BA25" s="60"/>
      <c r="BB25" s="66">
        <f t="shared" si="20"/>
        <v>0</v>
      </c>
      <c r="BC25" s="67">
        <f t="shared" si="21"/>
      </c>
      <c r="BD25" s="19">
        <f t="shared" si="22"/>
      </c>
      <c r="BE25" s="19">
        <f t="shared" si="23"/>
      </c>
      <c r="BF25" s="19">
        <f t="shared" si="24"/>
      </c>
      <c r="BG25" s="19">
        <f t="shared" si="25"/>
      </c>
      <c r="BH25" s="67">
        <f t="shared" si="26"/>
      </c>
      <c r="BI25" s="19">
        <f t="shared" si="27"/>
      </c>
      <c r="BJ25" s="19">
        <f t="shared" si="28"/>
      </c>
      <c r="BK25" s="68">
        <f t="shared" si="29"/>
      </c>
      <c r="BL25" s="19">
        <f t="shared" si="30"/>
      </c>
      <c r="BM25" s="19">
        <f t="shared" si="31"/>
      </c>
      <c r="BN25" s="69"/>
      <c r="BO25" s="69"/>
    </row>
    <row r="26" spans="2:65" ht="24" customHeight="1">
      <c r="B26" s="18" t="e">
        <f>#N/A</f>
        <v>#N/A</v>
      </c>
      <c r="C26" s="19" t="e">
        <f>#N/A</f>
        <v>#N/A</v>
      </c>
      <c r="D26" s="20">
        <f>IF(A26&lt;&gt;"",CONCATENATE(VLOOKUP(A26,Участники!$A$2:$E$103,4),IF(VLOOKUP(A26,Участники!$A$2:$E$103,5)&lt;&gt;"",CONCATENATE(CHAR(10),VLOOKUP(A26,Участники!$A$2:$E$103,5)),""),IF(VLOOKUP(A26,Участники!$A$2:$F$103,6)&lt;&gt;"",CONCATENATE(CHAR(10),VLOOKUP(A26,Участники!$A$2:$F$103,6)),""),IF(VLOOKUP(A26,Участники!$A$2:$G$103,7)&lt;&gt;"",CONCATENATE(CHAR(10),VLOOKUP(A26,Участники!$A$2:$G$103,7)),"")),"")</f>
      </c>
      <c r="E26" s="70"/>
      <c r="F26" s="70"/>
      <c r="G26" s="70"/>
      <c r="H26" s="70"/>
      <c r="I26" s="70"/>
      <c r="J26" s="70"/>
      <c r="K26" s="70"/>
      <c r="L26" s="70"/>
      <c r="Y26" s="61">
        <f t="shared" si="16"/>
      </c>
      <c r="AB26" s="63">
        <f t="shared" si="17"/>
        <v>0</v>
      </c>
      <c r="AC26" s="64">
        <f t="shared" si="18"/>
      </c>
      <c r="AE26" s="70"/>
      <c r="AF26" s="70"/>
      <c r="AG26" s="70"/>
      <c r="AH26" s="70"/>
      <c r="AI26" s="70"/>
      <c r="AJ26" s="70"/>
      <c r="AK26" s="70"/>
      <c r="AL26" s="70"/>
      <c r="AY26" s="65">
        <f t="shared" si="19"/>
      </c>
      <c r="BB26" s="66">
        <f t="shared" si="20"/>
        <v>0</v>
      </c>
      <c r="BC26" s="67">
        <f t="shared" si="21"/>
      </c>
      <c r="BD26" s="19">
        <f t="shared" si="22"/>
      </c>
      <c r="BE26" s="19">
        <f t="shared" si="23"/>
      </c>
      <c r="BF26" s="19">
        <f t="shared" si="24"/>
      </c>
      <c r="BG26" s="19">
        <f t="shared" si="25"/>
      </c>
      <c r="BH26" s="67">
        <f t="shared" si="26"/>
      </c>
      <c r="BI26" s="19">
        <f t="shared" si="27"/>
      </c>
      <c r="BJ26" s="19">
        <f t="shared" si="28"/>
      </c>
      <c r="BK26" s="68">
        <f t="shared" si="29"/>
      </c>
      <c r="BL26" s="19">
        <f t="shared" si="30"/>
      </c>
      <c r="BM26" s="19">
        <f t="shared" si="31"/>
      </c>
    </row>
    <row r="27" spans="2:65" ht="24" customHeight="1">
      <c r="B27" s="18" t="e">
        <f>#N/A</f>
        <v>#N/A</v>
      </c>
      <c r="C27" s="19" t="e">
        <f>#N/A</f>
        <v>#N/A</v>
      </c>
      <c r="D27" s="20">
        <f>IF(A27&lt;&gt;"",CONCATENATE(VLOOKUP(A27,Участники!$A$2:$E$103,4),IF(VLOOKUP(A27,Участники!$A$2:$E$103,5)&lt;&gt;"",CONCATENATE(CHAR(10),VLOOKUP(A27,Участники!$A$2:$E$103,5)),""),IF(VLOOKUP(A27,Участники!$A$2:$F$103,6)&lt;&gt;"",CONCATENATE(CHAR(10),VLOOKUP(A27,Участники!$A$2:$F$103,6)),""),IF(VLOOKUP(A27,Участники!$A$2:$G$103,7)&lt;&gt;"",CONCATENATE(CHAR(10),VLOOKUP(A27,Участники!$A$2:$G$103,7)),"")),"")</f>
      </c>
      <c r="E27" s="70"/>
      <c r="F27" s="70"/>
      <c r="G27" s="70"/>
      <c r="H27" s="70"/>
      <c r="I27" s="70"/>
      <c r="J27" s="70"/>
      <c r="K27" s="70"/>
      <c r="L27" s="70"/>
      <c r="Y27" s="61">
        <f t="shared" si="16"/>
      </c>
      <c r="AB27" s="63">
        <f t="shared" si="17"/>
        <v>0</v>
      </c>
      <c r="AC27" s="64">
        <f t="shared" si="18"/>
      </c>
      <c r="AE27" s="70"/>
      <c r="AF27" s="70"/>
      <c r="AG27" s="70"/>
      <c r="AH27" s="70"/>
      <c r="AI27" s="70"/>
      <c r="AJ27" s="70"/>
      <c r="AK27" s="70"/>
      <c r="AL27" s="70"/>
      <c r="AY27" s="65">
        <f t="shared" si="19"/>
      </c>
      <c r="BB27" s="66">
        <f t="shared" si="20"/>
        <v>0</v>
      </c>
      <c r="BC27" s="67">
        <f t="shared" si="21"/>
      </c>
      <c r="BD27" s="19">
        <f t="shared" si="22"/>
      </c>
      <c r="BE27" s="19">
        <f t="shared" si="23"/>
      </c>
      <c r="BF27" s="19">
        <f t="shared" si="24"/>
      </c>
      <c r="BG27" s="19">
        <f t="shared" si="25"/>
      </c>
      <c r="BH27" s="67">
        <f t="shared" si="26"/>
      </c>
      <c r="BI27" s="19">
        <f t="shared" si="27"/>
      </c>
      <c r="BJ27" s="19">
        <f t="shared" si="28"/>
      </c>
      <c r="BK27" s="68">
        <f t="shared" si="29"/>
      </c>
      <c r="BL27" s="19">
        <f t="shared" si="30"/>
      </c>
      <c r="BM27" s="19">
        <f t="shared" si="31"/>
      </c>
    </row>
    <row r="28" spans="2:65" ht="24" customHeight="1">
      <c r="B28" s="18" t="e">
        <f>#N/A</f>
        <v>#N/A</v>
      </c>
      <c r="C28" s="19" t="e">
        <f>#N/A</f>
        <v>#N/A</v>
      </c>
      <c r="D28" s="20">
        <f>IF(A28&lt;&gt;"",CONCATENATE(VLOOKUP(A28,Участники!$A$2:$E$103,4),IF(VLOOKUP(A28,Участники!$A$2:$E$103,5)&lt;&gt;"",CONCATENATE(CHAR(10),VLOOKUP(A28,Участники!$A$2:$E$103,5)),""),IF(VLOOKUP(A28,Участники!$A$2:$F$103,6)&lt;&gt;"",CONCATENATE(CHAR(10),VLOOKUP(A28,Участники!$A$2:$F$103,6)),""),IF(VLOOKUP(A28,Участники!$A$2:$G$103,7)&lt;&gt;"",CONCATENATE(CHAR(10),VLOOKUP(A28,Участники!$A$2:$G$103,7)),"")),"")</f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Y28" s="61">
        <f t="shared" si="16"/>
      </c>
      <c r="Z28" s="62"/>
      <c r="AA28" s="62"/>
      <c r="AB28" s="63">
        <f t="shared" si="17"/>
        <v>0</v>
      </c>
      <c r="AC28" s="64">
        <f t="shared" si="18"/>
      </c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5">
        <f t="shared" si="19"/>
      </c>
      <c r="BA28" s="60"/>
      <c r="BB28" s="66">
        <f t="shared" si="20"/>
        <v>0</v>
      </c>
      <c r="BC28" s="67">
        <f t="shared" si="21"/>
      </c>
      <c r="BD28" s="19">
        <f t="shared" si="22"/>
      </c>
      <c r="BE28" s="19">
        <f t="shared" si="23"/>
      </c>
      <c r="BF28" s="19">
        <f t="shared" si="24"/>
      </c>
      <c r="BG28" s="19">
        <f t="shared" si="25"/>
      </c>
      <c r="BH28" s="67">
        <f t="shared" si="26"/>
      </c>
      <c r="BI28" s="19">
        <f t="shared" si="27"/>
      </c>
      <c r="BJ28" s="19">
        <f t="shared" si="28"/>
      </c>
      <c r="BK28" s="68">
        <f t="shared" si="29"/>
      </c>
      <c r="BL28" s="19">
        <f t="shared" si="30"/>
      </c>
      <c r="BM28" s="19">
        <f t="shared" si="31"/>
      </c>
    </row>
    <row r="29" spans="2:65" ht="24" customHeight="1">
      <c r="B29" s="18" t="e">
        <f>#N/A</f>
        <v>#N/A</v>
      </c>
      <c r="C29" s="19" t="e">
        <f>#N/A</f>
        <v>#N/A</v>
      </c>
      <c r="D29" s="20">
        <f>IF(A29&lt;&gt;"",CONCATENATE(VLOOKUP(A29,Участники!$A$2:$E$103,4),IF(VLOOKUP(A29,Участники!$A$2:$E$103,5)&lt;&gt;"",CONCATENATE(CHAR(10),VLOOKUP(A29,Участники!$A$2:$E$103,5)),""),IF(VLOOKUP(A29,Участники!$A$2:$F$103,6)&lt;&gt;"",CONCATENATE(CHAR(10),VLOOKUP(A29,Участники!$A$2:$F$103,6)),""),IF(VLOOKUP(A29,Участники!$A$2:$G$103,7)&lt;&gt;"",CONCATENATE(CHAR(10),VLOOKUP(A29,Участники!$A$2:$G$103,7)),"")),"")</f>
      </c>
      <c r="E29" s="70"/>
      <c r="F29" s="70"/>
      <c r="G29" s="70"/>
      <c r="H29" s="70"/>
      <c r="I29" s="70"/>
      <c r="J29" s="70"/>
      <c r="K29" s="70"/>
      <c r="L29" s="70"/>
      <c r="Y29" s="61">
        <f t="shared" si="16"/>
      </c>
      <c r="AB29" s="63">
        <f t="shared" si="17"/>
        <v>0</v>
      </c>
      <c r="AC29" s="64">
        <f t="shared" si="18"/>
      </c>
      <c r="AE29" s="70"/>
      <c r="AF29" s="70"/>
      <c r="AG29" s="70"/>
      <c r="AH29" s="70"/>
      <c r="AI29" s="70"/>
      <c r="AJ29" s="70"/>
      <c r="AK29" s="70"/>
      <c r="AL29" s="70"/>
      <c r="AY29" s="65">
        <f t="shared" si="19"/>
      </c>
      <c r="BB29" s="66">
        <f t="shared" si="20"/>
        <v>0</v>
      </c>
      <c r="BC29" s="67">
        <f t="shared" si="21"/>
      </c>
      <c r="BD29" s="19">
        <f t="shared" si="22"/>
      </c>
      <c r="BE29" s="19">
        <f t="shared" si="23"/>
      </c>
      <c r="BF29" s="19">
        <f t="shared" si="24"/>
      </c>
      <c r="BG29" s="19">
        <f t="shared" si="25"/>
      </c>
      <c r="BH29" s="67">
        <f t="shared" si="26"/>
      </c>
      <c r="BI29" s="19">
        <f t="shared" si="27"/>
      </c>
      <c r="BJ29" s="19">
        <f t="shared" si="28"/>
      </c>
      <c r="BK29" s="68">
        <f t="shared" si="29"/>
      </c>
      <c r="BL29" s="19">
        <f t="shared" si="30"/>
      </c>
      <c r="BM29" s="19">
        <f t="shared" si="31"/>
      </c>
    </row>
    <row r="30" spans="2:65" ht="24" customHeight="1">
      <c r="B30" s="18" t="e">
        <f>#N/A</f>
        <v>#N/A</v>
      </c>
      <c r="C30" s="19" t="e">
        <f>#N/A</f>
        <v>#N/A</v>
      </c>
      <c r="D30" s="20">
        <f>IF(A30&lt;&gt;"",CONCATENATE(VLOOKUP(A30,Участники!$A$2:$E$103,4),IF(VLOOKUP(A30,Участники!$A$2:$E$103,5)&lt;&gt;"",CONCATENATE(CHAR(10),VLOOKUP(A30,Участники!$A$2:$E$103,5)),""),IF(VLOOKUP(A30,Участники!$A$2:$F$103,6)&lt;&gt;"",CONCATENATE(CHAR(10),VLOOKUP(A30,Участники!$A$2:$F$103,6)),""),IF(VLOOKUP(A30,Участники!$A$2:$G$103,7)&lt;&gt;"",CONCATENATE(CHAR(10),VLOOKUP(A30,Участники!$A$2:$G$103,7)),"")),"")</f>
      </c>
      <c r="E30" s="70"/>
      <c r="F30" s="70"/>
      <c r="G30" s="70"/>
      <c r="H30" s="70"/>
      <c r="I30" s="70"/>
      <c r="J30" s="70"/>
      <c r="K30" s="70"/>
      <c r="L30" s="70"/>
      <c r="Y30" s="61">
        <f t="shared" si="16"/>
      </c>
      <c r="AB30" s="63">
        <f t="shared" si="17"/>
        <v>0</v>
      </c>
      <c r="AC30" s="64">
        <f t="shared" si="18"/>
      </c>
      <c r="AE30" s="70"/>
      <c r="AF30" s="70"/>
      <c r="AG30" s="70"/>
      <c r="AH30" s="70"/>
      <c r="AI30" s="70"/>
      <c r="AJ30" s="70"/>
      <c r="AK30" s="70"/>
      <c r="AL30" s="70"/>
      <c r="AY30" s="65">
        <f t="shared" si="19"/>
      </c>
      <c r="BB30" s="66">
        <f t="shared" si="20"/>
        <v>0</v>
      </c>
      <c r="BC30" s="67">
        <f t="shared" si="21"/>
      </c>
      <c r="BD30" s="19">
        <f t="shared" si="22"/>
      </c>
      <c r="BE30" s="19">
        <f t="shared" si="23"/>
      </c>
      <c r="BF30" s="19">
        <f t="shared" si="24"/>
      </c>
      <c r="BG30" s="19">
        <f t="shared" si="25"/>
      </c>
      <c r="BH30" s="67">
        <f t="shared" si="26"/>
      </c>
      <c r="BI30" s="19">
        <f t="shared" si="27"/>
      </c>
      <c r="BJ30" s="19">
        <f t="shared" si="28"/>
      </c>
      <c r="BK30" s="68">
        <f t="shared" si="29"/>
      </c>
      <c r="BL30" s="19">
        <f t="shared" si="30"/>
      </c>
      <c r="BM30" s="19">
        <f t="shared" si="31"/>
      </c>
    </row>
    <row r="31" spans="2:65" ht="24" customHeight="1">
      <c r="B31" s="18" t="e">
        <f>#N/A</f>
        <v>#N/A</v>
      </c>
      <c r="C31" s="19" t="e">
        <f>#N/A</f>
        <v>#N/A</v>
      </c>
      <c r="D31" s="20">
        <f>IF(A31&lt;&gt;"",CONCATENATE(VLOOKUP(A31,Участники!$A$2:$E$103,4),IF(VLOOKUP(A31,Участники!$A$2:$E$103,5)&lt;&gt;"",CONCATENATE(CHAR(10),VLOOKUP(A31,Участники!$A$2:$E$103,5)),""),IF(VLOOKUP(A31,Участники!$A$2:$F$103,6)&lt;&gt;"",CONCATENATE(CHAR(10),VLOOKUP(A31,Участники!$A$2:$F$103,6)),""),IF(VLOOKUP(A31,Участники!$A$2:$G$103,7)&lt;&gt;"",CONCATENATE(CHAR(10),VLOOKUP(A31,Участники!$A$2:$G$103,7)),"")),"")</f>
      </c>
      <c r="E31" s="70"/>
      <c r="F31" s="70"/>
      <c r="G31" s="70"/>
      <c r="H31" s="70"/>
      <c r="I31" s="70"/>
      <c r="J31" s="70"/>
      <c r="K31" s="70"/>
      <c r="L31" s="70"/>
      <c r="Y31" s="61">
        <f t="shared" si="16"/>
      </c>
      <c r="AB31" s="63">
        <f t="shared" si="17"/>
        <v>0</v>
      </c>
      <c r="AC31" s="64">
        <f t="shared" si="18"/>
      </c>
      <c r="AE31" s="70"/>
      <c r="AF31" s="70"/>
      <c r="AG31" s="70"/>
      <c r="AH31" s="70"/>
      <c r="AI31" s="70"/>
      <c r="AJ31" s="70"/>
      <c r="AK31" s="70"/>
      <c r="AL31" s="70"/>
      <c r="AY31" s="65">
        <f t="shared" si="19"/>
      </c>
      <c r="BB31" s="66">
        <f t="shared" si="20"/>
        <v>0</v>
      </c>
      <c r="BC31" s="67">
        <f t="shared" si="21"/>
      </c>
      <c r="BD31" s="19">
        <f t="shared" si="22"/>
      </c>
      <c r="BE31" s="19">
        <f t="shared" si="23"/>
      </c>
      <c r="BF31" s="19">
        <f t="shared" si="24"/>
      </c>
      <c r="BG31" s="19">
        <f t="shared" si="25"/>
      </c>
      <c r="BH31" s="67">
        <f t="shared" si="26"/>
      </c>
      <c r="BI31" s="19">
        <f t="shared" si="27"/>
      </c>
      <c r="BJ31" s="19">
        <f t="shared" si="28"/>
      </c>
      <c r="BK31" s="68">
        <f t="shared" si="29"/>
      </c>
      <c r="BL31" s="19">
        <f t="shared" si="30"/>
      </c>
      <c r="BM31" s="19">
        <f t="shared" si="31"/>
      </c>
    </row>
    <row r="32" spans="2:65" ht="24" customHeight="1">
      <c r="B32" s="18" t="e">
        <f>#N/A</f>
        <v>#N/A</v>
      </c>
      <c r="C32" s="19" t="e">
        <f>#N/A</f>
        <v>#N/A</v>
      </c>
      <c r="D32" s="20">
        <f>IF(A32&lt;&gt;"",CONCATENATE(VLOOKUP(A32,Участники!$A$2:$E$103,4),IF(VLOOKUP(A32,Участники!$A$2:$E$103,5)&lt;&gt;"",CONCATENATE(CHAR(10),VLOOKUP(A32,Участники!$A$2:$E$103,5)),""),IF(VLOOKUP(A32,Участники!$A$2:$F$103,6)&lt;&gt;"",CONCATENATE(CHAR(10),VLOOKUP(A32,Участники!$A$2:$F$103,6)),""),IF(VLOOKUP(A32,Участники!$A$2:$G$103,7)&lt;&gt;"",CONCATENATE(CHAR(10),VLOOKUP(A32,Участники!$A$2:$G$103,7)),"")),"")</f>
      </c>
      <c r="E32" s="70"/>
      <c r="F32" s="70"/>
      <c r="G32" s="70"/>
      <c r="H32" s="70"/>
      <c r="I32" s="70"/>
      <c r="J32" s="70"/>
      <c r="K32" s="70"/>
      <c r="L32" s="70"/>
      <c r="Y32" s="61">
        <f t="shared" si="16"/>
      </c>
      <c r="AB32" s="63">
        <f t="shared" si="17"/>
        <v>0</v>
      </c>
      <c r="AC32" s="64">
        <f t="shared" si="18"/>
      </c>
      <c r="AE32" s="70"/>
      <c r="AF32" s="70"/>
      <c r="AG32" s="70"/>
      <c r="AH32" s="70"/>
      <c r="AI32" s="70"/>
      <c r="AJ32" s="70"/>
      <c r="AK32" s="70"/>
      <c r="AL32" s="70"/>
      <c r="AY32" s="65">
        <f t="shared" si="19"/>
      </c>
      <c r="BB32" s="66">
        <f t="shared" si="20"/>
        <v>0</v>
      </c>
      <c r="BC32" s="67">
        <f t="shared" si="21"/>
      </c>
      <c r="BD32" s="19">
        <f t="shared" si="22"/>
      </c>
      <c r="BE32" s="19">
        <f t="shared" si="23"/>
      </c>
      <c r="BF32" s="19">
        <f t="shared" si="24"/>
      </c>
      <c r="BG32" s="19">
        <f t="shared" si="25"/>
      </c>
      <c r="BH32" s="67">
        <f t="shared" si="26"/>
      </c>
      <c r="BI32" s="19">
        <f t="shared" si="27"/>
      </c>
      <c r="BJ32" s="19">
        <f t="shared" si="28"/>
      </c>
      <c r="BK32" s="68">
        <f t="shared" si="29"/>
      </c>
      <c r="BL32" s="19">
        <f t="shared" si="30"/>
      </c>
      <c r="BM32" s="19">
        <f t="shared" si="31"/>
      </c>
    </row>
    <row r="33" spans="2:65" ht="24" customHeight="1">
      <c r="B33" s="18" t="e">
        <f>#N/A</f>
        <v>#N/A</v>
      </c>
      <c r="C33" s="19" t="e">
        <f>#N/A</f>
        <v>#N/A</v>
      </c>
      <c r="D33" s="20">
        <f>IF(A33&lt;&gt;"",CONCATENATE(VLOOKUP(A33,Участники!$A$2:$E$103,4),IF(VLOOKUP(A33,Участники!$A$2:$E$103,5)&lt;&gt;"",CONCATENATE(CHAR(10),VLOOKUP(A33,Участники!$A$2:$E$103,5)),""),IF(VLOOKUP(A33,Участники!$A$2:$F$103,6)&lt;&gt;"",CONCATENATE(CHAR(10),VLOOKUP(A33,Участники!$A$2:$F$103,6)),""),IF(VLOOKUP(A33,Участники!$A$2:$G$103,7)&lt;&gt;"",CONCATENATE(CHAR(10),VLOOKUP(A33,Участники!$A$2:$G$103,7)),"")),"")</f>
      </c>
      <c r="E33" s="70"/>
      <c r="F33" s="70"/>
      <c r="G33" s="70"/>
      <c r="H33" s="70"/>
      <c r="I33" s="70"/>
      <c r="J33" s="70"/>
      <c r="K33" s="70"/>
      <c r="L33" s="70"/>
      <c r="Y33" s="61">
        <f t="shared" si="16"/>
      </c>
      <c r="AB33" s="63">
        <f t="shared" si="17"/>
        <v>0</v>
      </c>
      <c r="AC33" s="64">
        <f t="shared" si="18"/>
      </c>
      <c r="AE33" s="70"/>
      <c r="AF33" s="70"/>
      <c r="AG33" s="70"/>
      <c r="AH33" s="70"/>
      <c r="AI33" s="70"/>
      <c r="AJ33" s="70"/>
      <c r="AK33" s="70"/>
      <c r="AL33" s="70"/>
      <c r="AY33" s="65">
        <f t="shared" si="19"/>
      </c>
      <c r="BB33" s="66">
        <f t="shared" si="20"/>
        <v>0</v>
      </c>
      <c r="BC33" s="67">
        <f t="shared" si="21"/>
      </c>
      <c r="BD33" s="19">
        <f t="shared" si="22"/>
      </c>
      <c r="BE33" s="19">
        <f t="shared" si="23"/>
      </c>
      <c r="BF33" s="19">
        <f t="shared" si="24"/>
      </c>
      <c r="BG33" s="19">
        <f t="shared" si="25"/>
      </c>
      <c r="BH33" s="67">
        <f t="shared" si="26"/>
      </c>
      <c r="BI33" s="19">
        <f t="shared" si="27"/>
      </c>
      <c r="BJ33" s="19">
        <f t="shared" si="28"/>
      </c>
      <c r="BK33" s="68">
        <f t="shared" si="29"/>
      </c>
      <c r="BL33" s="19">
        <f t="shared" si="30"/>
      </c>
      <c r="BM33" s="19">
        <f t="shared" si="31"/>
      </c>
    </row>
    <row r="34" spans="2:65" ht="24" customHeight="1">
      <c r="B34" s="18" t="e">
        <f>#N/A</f>
        <v>#N/A</v>
      </c>
      <c r="C34" s="19" t="e">
        <f>#N/A</f>
        <v>#N/A</v>
      </c>
      <c r="D34" s="20">
        <f>IF(A34&lt;&gt;"",CONCATENATE(VLOOKUP(A34,Участники!$A$2:$E$103,4),IF(VLOOKUP(A34,Участники!$A$2:$E$103,5)&lt;&gt;"",CONCATENATE(CHAR(10),VLOOKUP(A34,Участники!$A$2:$E$103,5)),""),IF(VLOOKUP(A34,Участники!$A$2:$F$103,6)&lt;&gt;"",CONCATENATE(CHAR(10),VLOOKUP(A34,Участники!$A$2:$F$103,6)),""),IF(VLOOKUP(A34,Участники!$A$2:$G$103,7)&lt;&gt;"",CONCATENATE(CHAR(10),VLOOKUP(A34,Участники!$A$2:$G$103,7)),"")),"")</f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Y34" s="61">
        <f t="shared" si="16"/>
      </c>
      <c r="Z34" s="62"/>
      <c r="AA34" s="62"/>
      <c r="AB34" s="63">
        <f t="shared" si="17"/>
        <v>0</v>
      </c>
      <c r="AC34" s="64">
        <f t="shared" si="18"/>
      </c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5">
        <f t="shared" si="19"/>
      </c>
      <c r="AZ34" s="60"/>
      <c r="BA34" s="60"/>
      <c r="BB34" s="66">
        <f t="shared" si="20"/>
        <v>0</v>
      </c>
      <c r="BC34" s="67">
        <f t="shared" si="21"/>
      </c>
      <c r="BD34" s="19">
        <f t="shared" si="22"/>
      </c>
      <c r="BE34" s="19">
        <f t="shared" si="23"/>
      </c>
      <c r="BF34" s="19">
        <f t="shared" si="24"/>
      </c>
      <c r="BG34" s="19">
        <f t="shared" si="25"/>
      </c>
      <c r="BH34" s="67">
        <f t="shared" si="26"/>
      </c>
      <c r="BI34" s="19">
        <f t="shared" si="27"/>
      </c>
      <c r="BJ34" s="19">
        <f t="shared" si="28"/>
      </c>
      <c r="BK34" s="68">
        <f t="shared" si="29"/>
      </c>
      <c r="BL34" s="19">
        <f t="shared" si="30"/>
      </c>
      <c r="BM34" s="19">
        <f t="shared" si="31"/>
      </c>
    </row>
    <row r="35" spans="2:65" ht="24" customHeight="1">
      <c r="B35" s="18" t="e">
        <f>#N/A</f>
        <v>#N/A</v>
      </c>
      <c r="C35" s="19" t="e">
        <f>#N/A</f>
        <v>#N/A</v>
      </c>
      <c r="D35" s="20">
        <f>IF(A35&lt;&gt;"",CONCATENATE(VLOOKUP(A35,Участники!$A$2:$E$103,4),IF(VLOOKUP(A35,Участники!$A$2:$E$103,5)&lt;&gt;"",CONCATENATE(CHAR(10),VLOOKUP(A35,Участники!$A$2:$E$103,5)),""),IF(VLOOKUP(A35,Участники!$A$2:$F$103,6)&lt;&gt;"",CONCATENATE(CHAR(10),VLOOKUP(A35,Участники!$A$2:$F$103,6)),""),IF(VLOOKUP(A35,Участники!$A$2:$G$103,7)&lt;&gt;"",CONCATENATE(CHAR(10),VLOOKUP(A35,Участники!$A$2:$G$103,7)),"")),"")</f>
      </c>
      <c r="E35" s="70"/>
      <c r="F35" s="70"/>
      <c r="G35" s="70"/>
      <c r="H35" s="70"/>
      <c r="I35" s="70"/>
      <c r="J35" s="70"/>
      <c r="K35" s="70"/>
      <c r="L35" s="70"/>
      <c r="Y35" s="61">
        <f t="shared" si="16"/>
      </c>
      <c r="AB35" s="63">
        <f t="shared" si="17"/>
        <v>0</v>
      </c>
      <c r="AC35" s="64">
        <f t="shared" si="18"/>
      </c>
      <c r="AE35" s="70"/>
      <c r="AF35" s="70"/>
      <c r="AG35" s="70"/>
      <c r="AH35" s="70"/>
      <c r="AI35" s="70"/>
      <c r="AJ35" s="70"/>
      <c r="AK35" s="70"/>
      <c r="AL35" s="70"/>
      <c r="AY35" s="65">
        <f t="shared" si="19"/>
      </c>
      <c r="BB35" s="66">
        <f t="shared" si="20"/>
        <v>0</v>
      </c>
      <c r="BC35" s="67">
        <f t="shared" si="21"/>
      </c>
      <c r="BD35" s="19">
        <f t="shared" si="22"/>
      </c>
      <c r="BE35" s="19">
        <f t="shared" si="23"/>
      </c>
      <c r="BF35" s="19">
        <f t="shared" si="24"/>
      </c>
      <c r="BG35" s="19">
        <f t="shared" si="25"/>
      </c>
      <c r="BH35" s="67">
        <f t="shared" si="26"/>
      </c>
      <c r="BI35" s="19">
        <f t="shared" si="27"/>
      </c>
      <c r="BJ35" s="19">
        <f t="shared" si="28"/>
      </c>
      <c r="BK35" s="68">
        <f t="shared" si="29"/>
      </c>
      <c r="BL35" s="19">
        <f t="shared" si="30"/>
      </c>
      <c r="BM35" s="19">
        <f t="shared" si="31"/>
      </c>
    </row>
    <row r="36" spans="2:65" ht="24" customHeight="1">
      <c r="B36" s="18" t="e">
        <f>#N/A</f>
        <v>#N/A</v>
      </c>
      <c r="C36" s="19" t="e">
        <f>#N/A</f>
        <v>#N/A</v>
      </c>
      <c r="D36" s="20">
        <f>IF(A36&lt;&gt;"",CONCATENATE(VLOOKUP(A36,Участники!$A$2:$E$103,4),IF(VLOOKUP(A36,Участники!$A$2:$E$103,5)&lt;&gt;"",CONCATENATE(CHAR(10),VLOOKUP(A36,Участники!$A$2:$E$103,5)),""),IF(VLOOKUP(A36,Участники!$A$2:$F$103,6)&lt;&gt;"",CONCATENATE(CHAR(10),VLOOKUP(A36,Участники!$A$2:$F$103,6)),""),IF(VLOOKUP(A36,Участники!$A$2:$G$103,7)&lt;&gt;"",CONCATENATE(CHAR(10),VLOOKUP(A36,Участники!$A$2:$G$103,7)),"")),"")</f>
      </c>
      <c r="E36" s="70"/>
      <c r="F36" s="70"/>
      <c r="G36" s="70"/>
      <c r="H36" s="70"/>
      <c r="I36" s="70"/>
      <c r="J36" s="70"/>
      <c r="K36" s="70"/>
      <c r="L36" s="70"/>
      <c r="Y36" s="61">
        <f aca="true" t="shared" si="32" ref="Y36:Y67">IF(SUM(E36:X36)&gt;0,SUM(E36:X36),"")</f>
      </c>
      <c r="AB36" s="63">
        <f aca="true" t="shared" si="33" ref="AB36:AB67">IF(Z36="-","Сошел",Z36*60+AA36)</f>
        <v>0</v>
      </c>
      <c r="AC36" s="64">
        <f aca="true" t="shared" si="34" ref="AC36:AC67">IF(ISNUMBER(AB36),IF(SUM(AB36,Y36)&gt;0,SUM(AB36,Y36),""),"Сошел")</f>
      </c>
      <c r="AE36" s="70"/>
      <c r="AF36" s="70"/>
      <c r="AG36" s="70"/>
      <c r="AH36" s="70"/>
      <c r="AI36" s="70"/>
      <c r="AJ36" s="70"/>
      <c r="AK36" s="70"/>
      <c r="AL36" s="70"/>
      <c r="AY36" s="65">
        <f aca="true" t="shared" si="35" ref="AY36:AY67">IF(SUM(AE36:AX36)&gt;0,SUM(AE36:AX36),"")</f>
      </c>
      <c r="BB36" s="66">
        <f aca="true" t="shared" si="36" ref="BB36:BB67">IF(AZ36="-","Сошел",AZ36*60+BA36)</f>
        <v>0</v>
      </c>
      <c r="BC36" s="67">
        <f aca="true" t="shared" si="37" ref="BC36:BC67">IF(ISNUMBER(BB36),IF(SUM(BB36,AY36)&gt;0,SUM(BB36,AY36),""),"Сошел")</f>
      </c>
      <c r="BD36" s="19">
        <f aca="true" t="shared" si="38" ref="BD36:BD67">IF(AC36="Сошел","Сошел",IF(AC36="","",1+SUMPRODUCT(($C$4:$C$103=C36)*($AC$4:$AC$103&lt;AC36))))</f>
      </c>
      <c r="BE36" s="19">
        <f aca="true" t="shared" si="39" ref="BE36:BE67">IF(AC36="","",IF(B36=0,"",IF(AC36="Сошел","Сошел",1+SUMPRODUCT(($C$4:$C$103=C36)*($AC$4:$AC$103&lt;AC36)*($B$4:$B$103&lt;&gt;0)))))</f>
      </c>
      <c r="BF36" s="19">
        <f aca="true" t="shared" si="40" ref="BF36:BF67">IF(BC36="","",1+SUMPRODUCT(($C$4:$C$103=C36)*($BC$4:$BC$103&lt;BC36)))</f>
      </c>
      <c r="BG36" s="19">
        <f aca="true" t="shared" si="41" ref="BG36:BG67">IF(BC36="","",IF(B36=0,"",1+SUMPRODUCT(($C$4:$C$103=C36)*($BC$4:$BC$103&lt;BC36)*($B$4:$B$103&lt;&gt;0))))</f>
      </c>
      <c r="BH36" s="67">
        <f aca="true" t="shared" si="42" ref="BH36:BH67">IF(AND(ISNUMBER(AC36),ISNUMBER(BC36)),SUM(AC36,BC36),IF(OR(AC36="Сошел",BC36="Сошел"),"Сошел",""))</f>
      </c>
      <c r="BI36" s="19">
        <f aca="true" t="shared" si="43" ref="BI36:BI67">IF(BH36="Сошел","Сошел",IF(BH36="","",1+SUMPRODUCT(($C$4:$C$103=C36)*($BH$4:$BH$103&lt;BH36))))</f>
      </c>
      <c r="BJ36" s="19">
        <f aca="true" t="shared" si="44" ref="BJ36:BJ67">IF(BH36="","",IF(B36=0,"",1+SUMPRODUCT(($C$4:$C$103=C36)*($BH$4:$BH$103&lt;BH36)*($B$4:$B$103&lt;&gt;0))))</f>
      </c>
      <c r="BK36" s="68">
        <f aca="true" t="shared" si="45" ref="BK36:BK53">IF(AC36&gt;BC36,BC36,AC36)</f>
      </c>
      <c r="BL36" s="19">
        <f aca="true" t="shared" si="46" ref="BL36:BL53">IF(BK36="Сошел","Сошел",IF(BK36="","",1+SUMPRODUCT(($C$4:$C$103=C36)*($BK$4:$BK$103&lt;BK36))))</f>
      </c>
      <c r="BM36" s="19">
        <f aca="true" t="shared" si="47" ref="BM36:BM53">IF(BK36="","",IF(B36=0,"",1+SUMPRODUCT(($C$4:$C$103=C36)*($BK$4:$BK$103&lt;BK36)*($B$4:$B$103&lt;&gt;0))))</f>
      </c>
    </row>
    <row r="37" spans="2:65" ht="24" customHeight="1">
      <c r="B37" s="18" t="e">
        <f>#N/A</f>
        <v>#N/A</v>
      </c>
      <c r="C37" s="19" t="e">
        <f>#N/A</f>
        <v>#N/A</v>
      </c>
      <c r="D37" s="20">
        <f>IF(A37&lt;&gt;"",CONCATENATE(VLOOKUP(A37,Участники!$A$2:$E$103,4),IF(VLOOKUP(A37,Участники!$A$2:$E$103,5)&lt;&gt;"",CONCATENATE(CHAR(10),VLOOKUP(A37,Участники!$A$2:$E$103,5)),""),IF(VLOOKUP(A37,Участники!$A$2:$F$103,6)&lt;&gt;"",CONCATENATE(CHAR(10),VLOOKUP(A37,Участники!$A$2:$F$103,6)),""),IF(VLOOKUP(A37,Участники!$A$2:$G$103,7)&lt;&gt;"",CONCATENATE(CHAR(10),VLOOKUP(A37,Участники!$A$2:$G$103,7)),"")),"")</f>
      </c>
      <c r="E37" s="70"/>
      <c r="F37" s="70"/>
      <c r="G37" s="70"/>
      <c r="H37" s="70"/>
      <c r="I37" s="70"/>
      <c r="J37" s="70"/>
      <c r="K37" s="70"/>
      <c r="L37" s="70"/>
      <c r="Y37" s="61">
        <f t="shared" si="32"/>
      </c>
      <c r="AB37" s="63">
        <f t="shared" si="33"/>
        <v>0</v>
      </c>
      <c r="AC37" s="64">
        <f t="shared" si="34"/>
      </c>
      <c r="AE37" s="70"/>
      <c r="AF37" s="70"/>
      <c r="AG37" s="70"/>
      <c r="AH37" s="70"/>
      <c r="AI37" s="70"/>
      <c r="AJ37" s="70"/>
      <c r="AK37" s="70"/>
      <c r="AL37" s="70"/>
      <c r="AY37" s="65">
        <f t="shared" si="35"/>
      </c>
      <c r="BB37" s="66">
        <f t="shared" si="36"/>
        <v>0</v>
      </c>
      <c r="BC37" s="67">
        <f t="shared" si="37"/>
      </c>
      <c r="BD37" s="19">
        <f t="shared" si="38"/>
      </c>
      <c r="BE37" s="19">
        <f t="shared" si="39"/>
      </c>
      <c r="BF37" s="19">
        <f t="shared" si="40"/>
      </c>
      <c r="BG37" s="19">
        <f t="shared" si="41"/>
      </c>
      <c r="BH37" s="67">
        <f t="shared" si="42"/>
      </c>
      <c r="BI37" s="19">
        <f t="shared" si="43"/>
      </c>
      <c r="BJ37" s="19">
        <f t="shared" si="44"/>
      </c>
      <c r="BK37" s="68">
        <f t="shared" si="45"/>
      </c>
      <c r="BL37" s="19">
        <f t="shared" si="46"/>
      </c>
      <c r="BM37" s="19">
        <f t="shared" si="47"/>
      </c>
    </row>
    <row r="38" spans="2:65" ht="24" customHeight="1">
      <c r="B38" s="18" t="e">
        <f>#N/A</f>
        <v>#N/A</v>
      </c>
      <c r="C38" s="19" t="e">
        <f>#N/A</f>
        <v>#N/A</v>
      </c>
      <c r="D38" s="20">
        <f>IF(A38&lt;&gt;"",CONCATENATE(VLOOKUP(A38,Участники!$A$2:$E$103,4),IF(VLOOKUP(A38,Участники!$A$2:$E$103,5)&lt;&gt;"",CONCATENATE(CHAR(10),VLOOKUP(A38,Участники!$A$2:$E$103,5)),""),IF(VLOOKUP(A38,Участники!$A$2:$F$103,6)&lt;&gt;"",CONCATENATE(CHAR(10),VLOOKUP(A38,Участники!$A$2:$F$103,6)),""),IF(VLOOKUP(A38,Участники!$A$2:$G$103,7)&lt;&gt;"",CONCATENATE(CHAR(10),VLOOKUP(A38,Участники!$A$2:$G$103,7)),"")),"")</f>
      </c>
      <c r="E38" s="70"/>
      <c r="F38" s="70"/>
      <c r="G38" s="70"/>
      <c r="H38" s="70"/>
      <c r="I38" s="70"/>
      <c r="J38" s="70"/>
      <c r="K38" s="70"/>
      <c r="L38" s="70"/>
      <c r="Y38" s="61">
        <f t="shared" si="32"/>
      </c>
      <c r="AB38" s="63">
        <f t="shared" si="33"/>
        <v>0</v>
      </c>
      <c r="AC38" s="64">
        <f t="shared" si="34"/>
      </c>
      <c r="AE38" s="70"/>
      <c r="AF38" s="70"/>
      <c r="AG38" s="70"/>
      <c r="AH38" s="70"/>
      <c r="AI38" s="70"/>
      <c r="AJ38" s="70"/>
      <c r="AK38" s="70"/>
      <c r="AL38" s="70"/>
      <c r="AY38" s="65">
        <f t="shared" si="35"/>
      </c>
      <c r="BB38" s="66">
        <f t="shared" si="36"/>
        <v>0</v>
      </c>
      <c r="BC38" s="67">
        <f t="shared" si="37"/>
      </c>
      <c r="BD38" s="19">
        <f t="shared" si="38"/>
      </c>
      <c r="BE38" s="19">
        <f t="shared" si="39"/>
      </c>
      <c r="BF38" s="19">
        <f t="shared" si="40"/>
      </c>
      <c r="BG38" s="19">
        <f t="shared" si="41"/>
      </c>
      <c r="BH38" s="67">
        <f t="shared" si="42"/>
      </c>
      <c r="BI38" s="19">
        <f t="shared" si="43"/>
      </c>
      <c r="BJ38" s="19">
        <f t="shared" si="44"/>
      </c>
      <c r="BK38" s="68">
        <f t="shared" si="45"/>
      </c>
      <c r="BL38" s="19">
        <f t="shared" si="46"/>
      </c>
      <c r="BM38" s="19">
        <f t="shared" si="47"/>
      </c>
    </row>
    <row r="39" spans="2:65" ht="24" customHeight="1">
      <c r="B39" s="18" t="e">
        <f>#N/A</f>
        <v>#N/A</v>
      </c>
      <c r="C39" s="19" t="e">
        <f>#N/A</f>
        <v>#N/A</v>
      </c>
      <c r="D39" s="20">
        <f>IF(A39&lt;&gt;"",CONCATENATE(VLOOKUP(A39,Участники!$A$2:$E$103,4),IF(VLOOKUP(A39,Участники!$A$2:$E$103,5)&lt;&gt;"",CONCATENATE(CHAR(10),VLOOKUP(A39,Участники!$A$2:$E$103,5)),""),IF(VLOOKUP(A39,Участники!$A$2:$F$103,6)&lt;&gt;"",CONCATENATE(CHAR(10),VLOOKUP(A39,Участники!$A$2:$F$103,6)),""),IF(VLOOKUP(A39,Участники!$A$2:$G$103,7)&lt;&gt;"",CONCATENATE(CHAR(10),VLOOKUP(A39,Участники!$A$2:$G$103,7)),"")),"")</f>
      </c>
      <c r="E39" s="70"/>
      <c r="F39" s="70"/>
      <c r="G39" s="70"/>
      <c r="H39" s="70"/>
      <c r="I39" s="70"/>
      <c r="J39" s="70"/>
      <c r="K39" s="70"/>
      <c r="L39" s="70"/>
      <c r="Y39" s="61">
        <f t="shared" si="32"/>
      </c>
      <c r="AB39" s="63">
        <f t="shared" si="33"/>
        <v>0</v>
      </c>
      <c r="AC39" s="64">
        <f t="shared" si="34"/>
      </c>
      <c r="AE39" s="70"/>
      <c r="AF39" s="70"/>
      <c r="AG39" s="70"/>
      <c r="AH39" s="70"/>
      <c r="AI39" s="70"/>
      <c r="AJ39" s="70"/>
      <c r="AK39" s="70"/>
      <c r="AL39" s="70"/>
      <c r="AY39" s="65">
        <f t="shared" si="35"/>
      </c>
      <c r="BB39" s="66">
        <f t="shared" si="36"/>
        <v>0</v>
      </c>
      <c r="BC39" s="67">
        <f t="shared" si="37"/>
      </c>
      <c r="BD39" s="19">
        <f t="shared" si="38"/>
      </c>
      <c r="BE39" s="19">
        <f t="shared" si="39"/>
      </c>
      <c r="BF39" s="19">
        <f t="shared" si="40"/>
      </c>
      <c r="BG39" s="19">
        <f t="shared" si="41"/>
      </c>
      <c r="BH39" s="67">
        <f t="shared" si="42"/>
      </c>
      <c r="BI39" s="19">
        <f t="shared" si="43"/>
      </c>
      <c r="BJ39" s="19">
        <f t="shared" si="44"/>
      </c>
      <c r="BK39" s="68">
        <f t="shared" si="45"/>
      </c>
      <c r="BL39" s="19">
        <f t="shared" si="46"/>
      </c>
      <c r="BM39" s="19">
        <f t="shared" si="47"/>
      </c>
    </row>
    <row r="40" spans="2:65" ht="24" customHeight="1">
      <c r="B40" s="18" t="e">
        <f>#N/A</f>
        <v>#N/A</v>
      </c>
      <c r="C40" s="19" t="e">
        <f>#N/A</f>
        <v>#N/A</v>
      </c>
      <c r="D40" s="20">
        <f>IF(A40&lt;&gt;"",CONCATENATE(VLOOKUP(A40,Участники!$A$2:$E$103,4),IF(VLOOKUP(A40,Участники!$A$2:$E$103,5)&lt;&gt;"",CONCATENATE(CHAR(10),VLOOKUP(A40,Участники!$A$2:$E$103,5)),""),IF(VLOOKUP(A40,Участники!$A$2:$F$103,6)&lt;&gt;"",CONCATENATE(CHAR(10),VLOOKUP(A40,Участники!$A$2:$F$103,6)),""),IF(VLOOKUP(A40,Участники!$A$2:$G$103,7)&lt;&gt;"",CONCATENATE(CHAR(10),VLOOKUP(A40,Участники!$A$2:$G$103,7)),"")),"")</f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Y40" s="61">
        <f t="shared" si="32"/>
      </c>
      <c r="Z40" s="62"/>
      <c r="AA40" s="62"/>
      <c r="AB40" s="63">
        <f t="shared" si="33"/>
        <v>0</v>
      </c>
      <c r="AC40" s="64">
        <f t="shared" si="34"/>
      </c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5">
        <f t="shared" si="35"/>
      </c>
      <c r="AZ40" s="60"/>
      <c r="BA40" s="60"/>
      <c r="BB40" s="66">
        <f t="shared" si="36"/>
        <v>0</v>
      </c>
      <c r="BC40" s="67">
        <f t="shared" si="37"/>
      </c>
      <c r="BD40" s="19">
        <f t="shared" si="38"/>
      </c>
      <c r="BE40" s="19">
        <f t="shared" si="39"/>
      </c>
      <c r="BF40" s="19">
        <f t="shared" si="40"/>
      </c>
      <c r="BG40" s="19">
        <f t="shared" si="41"/>
      </c>
      <c r="BH40" s="67">
        <f t="shared" si="42"/>
      </c>
      <c r="BI40" s="19">
        <f t="shared" si="43"/>
      </c>
      <c r="BJ40" s="19">
        <f t="shared" si="44"/>
      </c>
      <c r="BK40" s="68">
        <f t="shared" si="45"/>
      </c>
      <c r="BL40" s="19">
        <f t="shared" si="46"/>
      </c>
      <c r="BM40" s="19">
        <f t="shared" si="47"/>
      </c>
    </row>
    <row r="41" spans="2:65" ht="24" customHeight="1">
      <c r="B41" s="18" t="e">
        <f>#N/A</f>
        <v>#N/A</v>
      </c>
      <c r="C41" s="19" t="e">
        <f>#N/A</f>
        <v>#N/A</v>
      </c>
      <c r="D41" s="20">
        <f>IF(A41&lt;&gt;"",CONCATENATE(VLOOKUP(A41,Участники!$A$2:$E$103,4),IF(VLOOKUP(A41,Участники!$A$2:$E$103,5)&lt;&gt;"",CONCATENATE(CHAR(10),VLOOKUP(A41,Участники!$A$2:$E$103,5)),""),IF(VLOOKUP(A41,Участники!$A$2:$F$103,6)&lt;&gt;"",CONCATENATE(CHAR(10),VLOOKUP(A41,Участники!$A$2:$F$103,6)),""),IF(VLOOKUP(A41,Участники!$A$2:$G$103,7)&lt;&gt;"",CONCATENATE(CHAR(10),VLOOKUP(A41,Участники!$A$2:$G$103,7)),"")),"")</f>
      </c>
      <c r="E41" s="70"/>
      <c r="F41" s="70"/>
      <c r="G41" s="70"/>
      <c r="H41" s="70"/>
      <c r="I41" s="70"/>
      <c r="J41" s="70"/>
      <c r="K41" s="70"/>
      <c r="L41" s="70"/>
      <c r="Y41" s="61">
        <f t="shared" si="32"/>
      </c>
      <c r="AB41" s="63">
        <f t="shared" si="33"/>
        <v>0</v>
      </c>
      <c r="AC41" s="64">
        <f t="shared" si="34"/>
      </c>
      <c r="AE41" s="70"/>
      <c r="AF41" s="70"/>
      <c r="AG41" s="70"/>
      <c r="AH41" s="70"/>
      <c r="AI41" s="70"/>
      <c r="AJ41" s="70"/>
      <c r="AK41" s="70"/>
      <c r="AL41" s="70"/>
      <c r="AY41" s="65">
        <f t="shared" si="35"/>
      </c>
      <c r="BB41" s="66">
        <f t="shared" si="36"/>
        <v>0</v>
      </c>
      <c r="BC41" s="67">
        <f t="shared" si="37"/>
      </c>
      <c r="BD41" s="19">
        <f t="shared" si="38"/>
      </c>
      <c r="BE41" s="19">
        <f t="shared" si="39"/>
      </c>
      <c r="BF41" s="19">
        <f t="shared" si="40"/>
      </c>
      <c r="BG41" s="19">
        <f t="shared" si="41"/>
      </c>
      <c r="BH41" s="67">
        <f t="shared" si="42"/>
      </c>
      <c r="BI41" s="19">
        <f t="shared" si="43"/>
      </c>
      <c r="BJ41" s="19">
        <f t="shared" si="44"/>
      </c>
      <c r="BK41" s="68">
        <f t="shared" si="45"/>
      </c>
      <c r="BL41" s="19">
        <f t="shared" si="46"/>
      </c>
      <c r="BM41" s="19">
        <f t="shared" si="47"/>
      </c>
    </row>
    <row r="42" spans="2:65" ht="24" customHeight="1">
      <c r="B42" s="18" t="e">
        <f>#N/A</f>
        <v>#N/A</v>
      </c>
      <c r="C42" s="19" t="e">
        <f>#N/A</f>
        <v>#N/A</v>
      </c>
      <c r="D42" s="20">
        <f>IF(A42&lt;&gt;"",CONCATENATE(VLOOKUP(A42,Участники!$A$2:$E$103,4),IF(VLOOKUP(A42,Участники!$A$2:$E$103,5)&lt;&gt;"",CONCATENATE(CHAR(10),VLOOKUP(A42,Участники!$A$2:$E$103,5)),""),IF(VLOOKUP(A42,Участники!$A$2:$F$103,6)&lt;&gt;"",CONCATENATE(CHAR(10),VLOOKUP(A42,Участники!$A$2:$F$103,6)),""),IF(VLOOKUP(A42,Участники!$A$2:$G$103,7)&lt;&gt;"",CONCATENATE(CHAR(10),VLOOKUP(A42,Участники!$A$2:$G$103,7)),"")),"")</f>
      </c>
      <c r="E42" s="70"/>
      <c r="F42" s="70"/>
      <c r="G42" s="70"/>
      <c r="H42" s="70"/>
      <c r="I42" s="70"/>
      <c r="J42" s="70"/>
      <c r="K42" s="70"/>
      <c r="L42" s="70"/>
      <c r="Y42" s="61">
        <f t="shared" si="32"/>
      </c>
      <c r="AB42" s="63">
        <f t="shared" si="33"/>
        <v>0</v>
      </c>
      <c r="AC42" s="64">
        <f t="shared" si="34"/>
      </c>
      <c r="AE42" s="70"/>
      <c r="AF42" s="70"/>
      <c r="AG42" s="70"/>
      <c r="AH42" s="70"/>
      <c r="AI42" s="70"/>
      <c r="AJ42" s="70"/>
      <c r="AK42" s="70"/>
      <c r="AL42" s="70"/>
      <c r="AY42" s="65">
        <f t="shared" si="35"/>
      </c>
      <c r="BB42" s="66">
        <f t="shared" si="36"/>
        <v>0</v>
      </c>
      <c r="BC42" s="67">
        <f t="shared" si="37"/>
      </c>
      <c r="BD42" s="19">
        <f t="shared" si="38"/>
      </c>
      <c r="BE42" s="19">
        <f t="shared" si="39"/>
      </c>
      <c r="BF42" s="19">
        <f t="shared" si="40"/>
      </c>
      <c r="BG42" s="19">
        <f t="shared" si="41"/>
      </c>
      <c r="BH42" s="67">
        <f t="shared" si="42"/>
      </c>
      <c r="BI42" s="19">
        <f t="shared" si="43"/>
      </c>
      <c r="BJ42" s="19">
        <f t="shared" si="44"/>
      </c>
      <c r="BK42" s="68">
        <f t="shared" si="45"/>
      </c>
      <c r="BL42" s="19">
        <f t="shared" si="46"/>
      </c>
      <c r="BM42" s="19">
        <f t="shared" si="47"/>
      </c>
    </row>
    <row r="43" spans="2:65" ht="24" customHeight="1">
      <c r="B43" s="18" t="e">
        <f>#N/A</f>
        <v>#N/A</v>
      </c>
      <c r="C43" s="19" t="e">
        <f>#N/A</f>
        <v>#N/A</v>
      </c>
      <c r="D43" s="20">
        <f>IF(A43&lt;&gt;"",CONCATENATE(VLOOKUP(A43,Участники!$A$2:$E$103,4),IF(VLOOKUP(A43,Участники!$A$2:$E$103,5)&lt;&gt;"",CONCATENATE(CHAR(10),VLOOKUP(A43,Участники!$A$2:$E$103,5)),""),IF(VLOOKUP(A43,Участники!$A$2:$F$103,6)&lt;&gt;"",CONCATENATE(CHAR(10),VLOOKUP(A43,Участники!$A$2:$F$103,6)),""),IF(VLOOKUP(A43,Участники!$A$2:$G$103,7)&lt;&gt;"",CONCATENATE(CHAR(10),VLOOKUP(A43,Участники!$A$2:$G$103,7)),"")),"")</f>
      </c>
      <c r="E43" s="70"/>
      <c r="F43" s="70"/>
      <c r="G43" s="70"/>
      <c r="H43" s="70"/>
      <c r="I43" s="70"/>
      <c r="J43" s="70"/>
      <c r="K43" s="70"/>
      <c r="L43" s="70"/>
      <c r="Y43" s="61">
        <f t="shared" si="32"/>
      </c>
      <c r="AB43" s="63">
        <f t="shared" si="33"/>
        <v>0</v>
      </c>
      <c r="AC43" s="64">
        <f t="shared" si="34"/>
      </c>
      <c r="AE43" s="70"/>
      <c r="AF43" s="70"/>
      <c r="AG43" s="70"/>
      <c r="AH43" s="70"/>
      <c r="AI43" s="70"/>
      <c r="AJ43" s="70"/>
      <c r="AK43" s="70"/>
      <c r="AL43" s="70"/>
      <c r="AY43" s="65">
        <f t="shared" si="35"/>
      </c>
      <c r="BB43" s="66">
        <f t="shared" si="36"/>
        <v>0</v>
      </c>
      <c r="BC43" s="67">
        <f t="shared" si="37"/>
      </c>
      <c r="BD43" s="19">
        <f t="shared" si="38"/>
      </c>
      <c r="BE43" s="19">
        <f t="shared" si="39"/>
      </c>
      <c r="BF43" s="19">
        <f t="shared" si="40"/>
      </c>
      <c r="BG43" s="19">
        <f t="shared" si="41"/>
      </c>
      <c r="BH43" s="67">
        <f t="shared" si="42"/>
      </c>
      <c r="BI43" s="19">
        <f t="shared" si="43"/>
      </c>
      <c r="BJ43" s="19">
        <f t="shared" si="44"/>
      </c>
      <c r="BK43" s="68">
        <f t="shared" si="45"/>
      </c>
      <c r="BL43" s="19">
        <f t="shared" si="46"/>
      </c>
      <c r="BM43" s="19">
        <f t="shared" si="47"/>
      </c>
    </row>
    <row r="44" spans="2:65" ht="24" customHeight="1">
      <c r="B44" s="18" t="e">
        <f>#N/A</f>
        <v>#N/A</v>
      </c>
      <c r="C44" s="19" t="e">
        <f>#N/A</f>
        <v>#N/A</v>
      </c>
      <c r="D44" s="20">
        <f>IF(A44&lt;&gt;"",CONCATENATE(VLOOKUP(A44,Участники!$A$2:$E$103,4),IF(VLOOKUP(A44,Участники!$A$2:$E$103,5)&lt;&gt;"",CONCATENATE(CHAR(10),VLOOKUP(A44,Участники!$A$2:$E$103,5)),""),IF(VLOOKUP(A44,Участники!$A$2:$F$103,6)&lt;&gt;"",CONCATENATE(CHAR(10),VLOOKUP(A44,Участники!$A$2:$F$103,6)),""),IF(VLOOKUP(A44,Участники!$A$2:$G$103,7)&lt;&gt;"",CONCATENATE(CHAR(10),VLOOKUP(A44,Участники!$A$2:$G$103,7)),"")),"")</f>
      </c>
      <c r="E44" s="70"/>
      <c r="F44" s="70"/>
      <c r="G44" s="70"/>
      <c r="H44" s="70"/>
      <c r="I44" s="70"/>
      <c r="J44" s="70"/>
      <c r="K44" s="70"/>
      <c r="L44" s="70"/>
      <c r="Y44" s="61">
        <f t="shared" si="32"/>
      </c>
      <c r="AB44" s="63">
        <f t="shared" si="33"/>
        <v>0</v>
      </c>
      <c r="AC44" s="64">
        <f t="shared" si="34"/>
      </c>
      <c r="AE44" s="70"/>
      <c r="AF44" s="70"/>
      <c r="AG44" s="70"/>
      <c r="AH44" s="70"/>
      <c r="AI44" s="70"/>
      <c r="AJ44" s="70"/>
      <c r="AK44" s="70"/>
      <c r="AL44" s="70"/>
      <c r="AY44" s="65">
        <f t="shared" si="35"/>
      </c>
      <c r="BB44" s="66">
        <f t="shared" si="36"/>
        <v>0</v>
      </c>
      <c r="BC44" s="67">
        <f t="shared" si="37"/>
      </c>
      <c r="BD44" s="19">
        <f t="shared" si="38"/>
      </c>
      <c r="BE44" s="19">
        <f t="shared" si="39"/>
      </c>
      <c r="BF44" s="19">
        <f t="shared" si="40"/>
      </c>
      <c r="BG44" s="19">
        <f t="shared" si="41"/>
      </c>
      <c r="BH44" s="67">
        <f t="shared" si="42"/>
      </c>
      <c r="BI44" s="19">
        <f t="shared" si="43"/>
      </c>
      <c r="BJ44" s="19">
        <f t="shared" si="44"/>
      </c>
      <c r="BK44" s="68">
        <f t="shared" si="45"/>
      </c>
      <c r="BL44" s="19">
        <f t="shared" si="46"/>
      </c>
      <c r="BM44" s="19">
        <f t="shared" si="47"/>
      </c>
    </row>
    <row r="45" spans="2:65" ht="24" customHeight="1">
      <c r="B45" s="18" t="e">
        <f>#N/A</f>
        <v>#N/A</v>
      </c>
      <c r="C45" s="19" t="e">
        <f>#N/A</f>
        <v>#N/A</v>
      </c>
      <c r="D45" s="20">
        <f>IF(A45&lt;&gt;"",CONCATENATE(VLOOKUP(A45,Участники!$A$2:$E$103,4),IF(VLOOKUP(A45,Участники!$A$2:$E$103,5)&lt;&gt;"",CONCATENATE(CHAR(10),VLOOKUP(A45,Участники!$A$2:$E$103,5)),""),IF(VLOOKUP(A45,Участники!$A$2:$F$103,6)&lt;&gt;"",CONCATENATE(CHAR(10),VLOOKUP(A45,Участники!$A$2:$F$103,6)),""),IF(VLOOKUP(A45,Участники!$A$2:$G$103,7)&lt;&gt;"",CONCATENATE(CHAR(10),VLOOKUP(A45,Участники!$A$2:$G$103,7)),"")),"")</f>
      </c>
      <c r="E45" s="70"/>
      <c r="F45" s="70"/>
      <c r="G45" s="70"/>
      <c r="H45" s="70"/>
      <c r="I45" s="70"/>
      <c r="J45" s="70"/>
      <c r="K45" s="70"/>
      <c r="L45" s="70"/>
      <c r="Y45" s="61">
        <f t="shared" si="32"/>
      </c>
      <c r="AB45" s="63">
        <f t="shared" si="33"/>
        <v>0</v>
      </c>
      <c r="AC45" s="64">
        <f t="shared" si="34"/>
      </c>
      <c r="AE45" s="70"/>
      <c r="AF45" s="70"/>
      <c r="AG45" s="70"/>
      <c r="AH45" s="70"/>
      <c r="AI45" s="70"/>
      <c r="AJ45" s="70"/>
      <c r="AK45" s="70"/>
      <c r="AL45" s="70"/>
      <c r="AY45" s="65">
        <f t="shared" si="35"/>
      </c>
      <c r="BB45" s="66">
        <f t="shared" si="36"/>
        <v>0</v>
      </c>
      <c r="BC45" s="67">
        <f t="shared" si="37"/>
      </c>
      <c r="BD45" s="19">
        <f t="shared" si="38"/>
      </c>
      <c r="BE45" s="19">
        <f t="shared" si="39"/>
      </c>
      <c r="BF45" s="19">
        <f t="shared" si="40"/>
      </c>
      <c r="BG45" s="19">
        <f t="shared" si="41"/>
      </c>
      <c r="BH45" s="67">
        <f t="shared" si="42"/>
      </c>
      <c r="BI45" s="19">
        <f t="shared" si="43"/>
      </c>
      <c r="BJ45" s="19">
        <f t="shared" si="44"/>
      </c>
      <c r="BK45" s="68">
        <f t="shared" si="45"/>
      </c>
      <c r="BL45" s="19">
        <f t="shared" si="46"/>
      </c>
      <c r="BM45" s="19">
        <f t="shared" si="47"/>
      </c>
    </row>
    <row r="46" spans="2:65" ht="24" customHeight="1">
      <c r="B46" s="18" t="e">
        <f>#N/A</f>
        <v>#N/A</v>
      </c>
      <c r="C46" s="19" t="e">
        <f>#N/A</f>
        <v>#N/A</v>
      </c>
      <c r="D46" s="20">
        <f>IF(A46&lt;&gt;"",CONCATENATE(VLOOKUP(A46,Участники!$A$2:$E$103,4),IF(VLOOKUP(A46,Участники!$A$2:$E$103,5)&lt;&gt;"",CONCATENATE(CHAR(10),VLOOKUP(A46,Участники!$A$2:$E$103,5)),""),IF(VLOOKUP(A46,Участники!$A$2:$F$103,6)&lt;&gt;"",CONCATENATE(CHAR(10),VLOOKUP(A46,Участники!$A$2:$F$103,6)),""),IF(VLOOKUP(A46,Участники!$A$2:$G$103,7)&lt;&gt;"",CONCATENATE(CHAR(10),VLOOKUP(A46,Участники!$A$2:$G$103,7)),"")),"")</f>
      </c>
      <c r="E46" s="70"/>
      <c r="F46" s="70"/>
      <c r="G46" s="70"/>
      <c r="H46" s="70"/>
      <c r="I46" s="70"/>
      <c r="J46" s="70"/>
      <c r="K46" s="70"/>
      <c r="L46" s="70"/>
      <c r="Y46" s="61">
        <f t="shared" si="32"/>
      </c>
      <c r="AB46" s="63">
        <f t="shared" si="33"/>
        <v>0</v>
      </c>
      <c r="AC46" s="64">
        <f t="shared" si="34"/>
      </c>
      <c r="AE46" s="70"/>
      <c r="AF46" s="70"/>
      <c r="AG46" s="70"/>
      <c r="AH46" s="70"/>
      <c r="AI46" s="70"/>
      <c r="AJ46" s="70"/>
      <c r="AK46" s="70"/>
      <c r="AL46" s="70"/>
      <c r="AY46" s="65">
        <f t="shared" si="35"/>
      </c>
      <c r="BB46" s="66">
        <f t="shared" si="36"/>
        <v>0</v>
      </c>
      <c r="BC46" s="67">
        <f t="shared" si="37"/>
      </c>
      <c r="BD46" s="19">
        <f t="shared" si="38"/>
      </c>
      <c r="BE46" s="19">
        <f t="shared" si="39"/>
      </c>
      <c r="BF46" s="19">
        <f t="shared" si="40"/>
      </c>
      <c r="BG46" s="19">
        <f t="shared" si="41"/>
      </c>
      <c r="BH46" s="67">
        <f t="shared" si="42"/>
      </c>
      <c r="BI46" s="19">
        <f t="shared" si="43"/>
      </c>
      <c r="BJ46" s="19">
        <f t="shared" si="44"/>
      </c>
      <c r="BK46" s="68">
        <f t="shared" si="45"/>
      </c>
      <c r="BL46" s="19">
        <f t="shared" si="46"/>
      </c>
      <c r="BM46" s="19">
        <f t="shared" si="47"/>
      </c>
    </row>
    <row r="47" spans="2:65" ht="24" customHeight="1">
      <c r="B47" s="18" t="e">
        <f>#N/A</f>
        <v>#N/A</v>
      </c>
      <c r="C47" s="19" t="e">
        <f>#N/A</f>
        <v>#N/A</v>
      </c>
      <c r="D47" s="20">
        <f>IF(A47&lt;&gt;"",CONCATENATE(VLOOKUP(A47,Участники!$A$2:$E$103,4),IF(VLOOKUP(A47,Участники!$A$2:$E$103,5)&lt;&gt;"",CONCATENATE(CHAR(10),VLOOKUP(A47,Участники!$A$2:$E$103,5)),""),IF(VLOOKUP(A47,Участники!$A$2:$F$103,6)&lt;&gt;"",CONCATENATE(CHAR(10),VLOOKUP(A47,Участники!$A$2:$F$103,6)),""),IF(VLOOKUP(A47,Участники!$A$2:$G$103,7)&lt;&gt;"",CONCATENATE(CHAR(10),VLOOKUP(A47,Участники!$A$2:$G$103,7)),"")),"")</f>
      </c>
      <c r="E47" s="70"/>
      <c r="F47" s="70"/>
      <c r="G47" s="70"/>
      <c r="H47" s="70"/>
      <c r="I47" s="70"/>
      <c r="J47" s="70"/>
      <c r="K47" s="70"/>
      <c r="L47" s="70"/>
      <c r="Y47" s="61">
        <f t="shared" si="32"/>
      </c>
      <c r="AB47" s="63">
        <f t="shared" si="33"/>
        <v>0</v>
      </c>
      <c r="AC47" s="64">
        <f t="shared" si="34"/>
      </c>
      <c r="AE47" s="70"/>
      <c r="AF47" s="70"/>
      <c r="AG47" s="70"/>
      <c r="AH47" s="70"/>
      <c r="AI47" s="70"/>
      <c r="AJ47" s="70"/>
      <c r="AK47" s="70"/>
      <c r="AL47" s="70"/>
      <c r="AY47" s="65">
        <f t="shared" si="35"/>
      </c>
      <c r="BB47" s="66">
        <f t="shared" si="36"/>
        <v>0</v>
      </c>
      <c r="BC47" s="67">
        <f t="shared" si="37"/>
      </c>
      <c r="BD47" s="19">
        <f t="shared" si="38"/>
      </c>
      <c r="BE47" s="19">
        <f t="shared" si="39"/>
      </c>
      <c r="BF47" s="19">
        <f t="shared" si="40"/>
      </c>
      <c r="BG47" s="19">
        <f t="shared" si="41"/>
      </c>
      <c r="BH47" s="67">
        <f t="shared" si="42"/>
      </c>
      <c r="BI47" s="19">
        <f t="shared" si="43"/>
      </c>
      <c r="BJ47" s="19">
        <f t="shared" si="44"/>
      </c>
      <c r="BK47" s="68">
        <f t="shared" si="45"/>
      </c>
      <c r="BL47" s="19">
        <f t="shared" si="46"/>
      </c>
      <c r="BM47" s="19">
        <f t="shared" si="47"/>
      </c>
    </row>
    <row r="48" spans="2:65" ht="24" customHeight="1">
      <c r="B48" s="18" t="e">
        <f>#N/A</f>
        <v>#N/A</v>
      </c>
      <c r="C48" s="19" t="e">
        <f>#N/A</f>
        <v>#N/A</v>
      </c>
      <c r="D48" s="20">
        <f>IF(A48&lt;&gt;"",CONCATENATE(VLOOKUP(A48,Участники!$A$2:$E$103,4),IF(VLOOKUP(A48,Участники!$A$2:$E$103,5)&lt;&gt;"",CONCATENATE(CHAR(10),VLOOKUP(A48,Участники!$A$2:$E$103,5)),""),IF(VLOOKUP(A48,Участники!$A$2:$F$103,6)&lt;&gt;"",CONCATENATE(CHAR(10),VLOOKUP(A48,Участники!$A$2:$F$103,6)),""),IF(VLOOKUP(A48,Участники!$A$2:$G$103,7)&lt;&gt;"",CONCATENATE(CHAR(10),VLOOKUP(A48,Участники!$A$2:$G$103,7)),"")),"")</f>
      </c>
      <c r="E48" s="70"/>
      <c r="F48" s="70"/>
      <c r="G48" s="70"/>
      <c r="H48" s="70"/>
      <c r="I48" s="70"/>
      <c r="J48" s="70"/>
      <c r="K48" s="70"/>
      <c r="L48" s="70"/>
      <c r="Y48" s="61">
        <f t="shared" si="32"/>
      </c>
      <c r="AB48" s="63">
        <f t="shared" si="33"/>
        <v>0</v>
      </c>
      <c r="AC48" s="64">
        <f t="shared" si="34"/>
      </c>
      <c r="AE48" s="70"/>
      <c r="AF48" s="70"/>
      <c r="AG48" s="70"/>
      <c r="AH48" s="70"/>
      <c r="AI48" s="70"/>
      <c r="AJ48" s="70"/>
      <c r="AK48" s="70"/>
      <c r="AL48" s="70"/>
      <c r="AY48" s="65">
        <f t="shared" si="35"/>
      </c>
      <c r="BB48" s="66">
        <f t="shared" si="36"/>
        <v>0</v>
      </c>
      <c r="BC48" s="67">
        <f t="shared" si="37"/>
      </c>
      <c r="BD48" s="19">
        <f t="shared" si="38"/>
      </c>
      <c r="BE48" s="19">
        <f t="shared" si="39"/>
      </c>
      <c r="BF48" s="19">
        <f t="shared" si="40"/>
      </c>
      <c r="BG48" s="19">
        <f t="shared" si="41"/>
      </c>
      <c r="BH48" s="67">
        <f t="shared" si="42"/>
      </c>
      <c r="BI48" s="19">
        <f t="shared" si="43"/>
      </c>
      <c r="BJ48" s="19">
        <f t="shared" si="44"/>
      </c>
      <c r="BK48" s="68">
        <f t="shared" si="45"/>
      </c>
      <c r="BL48" s="19">
        <f t="shared" si="46"/>
      </c>
      <c r="BM48" s="19">
        <f t="shared" si="47"/>
      </c>
    </row>
    <row r="49" spans="2:65" ht="24" customHeight="1">
      <c r="B49" s="18" t="e">
        <f>#N/A</f>
        <v>#N/A</v>
      </c>
      <c r="C49" s="19" t="e">
        <f>#N/A</f>
        <v>#N/A</v>
      </c>
      <c r="D49" s="20">
        <f>IF(A49&lt;&gt;"",CONCATENATE(VLOOKUP(A49,Участники!$A$2:$E$103,4),IF(VLOOKUP(A49,Участники!$A$2:$E$103,5)&lt;&gt;"",CONCATENATE(CHAR(10),VLOOKUP(A49,Участники!$A$2:$E$103,5)),""),IF(VLOOKUP(A49,Участники!$A$2:$F$103,6)&lt;&gt;"",CONCATENATE(CHAR(10),VLOOKUP(A49,Участники!$A$2:$F$103,6)),""),IF(VLOOKUP(A49,Участники!$A$2:$G$103,7)&lt;&gt;"",CONCATENATE(CHAR(10),VLOOKUP(A49,Участники!$A$2:$G$103,7)),"")),"")</f>
      </c>
      <c r="E49" s="70"/>
      <c r="F49" s="70"/>
      <c r="G49" s="70"/>
      <c r="H49" s="70"/>
      <c r="I49" s="70"/>
      <c r="J49" s="70"/>
      <c r="K49" s="70"/>
      <c r="L49" s="70"/>
      <c r="Y49" s="61">
        <f t="shared" si="32"/>
      </c>
      <c r="AB49" s="63">
        <f t="shared" si="33"/>
        <v>0</v>
      </c>
      <c r="AC49" s="64">
        <f t="shared" si="34"/>
      </c>
      <c r="AE49" s="70"/>
      <c r="AF49" s="70"/>
      <c r="AG49" s="70"/>
      <c r="AH49" s="70"/>
      <c r="AI49" s="70"/>
      <c r="AJ49" s="70"/>
      <c r="AK49" s="70"/>
      <c r="AL49" s="70"/>
      <c r="AY49" s="65">
        <f t="shared" si="35"/>
      </c>
      <c r="BB49" s="66">
        <f t="shared" si="36"/>
        <v>0</v>
      </c>
      <c r="BC49" s="67">
        <f t="shared" si="37"/>
      </c>
      <c r="BD49" s="19">
        <f t="shared" si="38"/>
      </c>
      <c r="BE49" s="19">
        <f t="shared" si="39"/>
      </c>
      <c r="BF49" s="19">
        <f t="shared" si="40"/>
      </c>
      <c r="BG49" s="19">
        <f t="shared" si="41"/>
      </c>
      <c r="BH49" s="67">
        <f t="shared" si="42"/>
      </c>
      <c r="BI49" s="19">
        <f t="shared" si="43"/>
      </c>
      <c r="BJ49" s="19">
        <f t="shared" si="44"/>
      </c>
      <c r="BK49" s="68">
        <f t="shared" si="45"/>
      </c>
      <c r="BL49" s="19">
        <f t="shared" si="46"/>
      </c>
      <c r="BM49" s="19">
        <f t="shared" si="47"/>
      </c>
    </row>
    <row r="50" spans="2:65" ht="24" customHeight="1">
      <c r="B50" s="18" t="e">
        <f>#N/A</f>
        <v>#N/A</v>
      </c>
      <c r="C50" s="19" t="e">
        <f>#N/A</f>
        <v>#N/A</v>
      </c>
      <c r="D50" s="20">
        <f>IF(A50&lt;&gt;"",CONCATENATE(VLOOKUP(A50,Участники!$A$2:$E$103,4),IF(VLOOKUP(A50,Участники!$A$2:$E$103,5)&lt;&gt;"",CONCATENATE(CHAR(10),VLOOKUP(A50,Участники!$A$2:$E$103,5)),""),IF(VLOOKUP(A50,Участники!$A$2:$F$103,6)&lt;&gt;"",CONCATENATE(CHAR(10),VLOOKUP(A50,Участники!$A$2:$F$103,6)),""),IF(VLOOKUP(A50,Участники!$A$2:$G$103,7)&lt;&gt;"",CONCATENATE(CHAR(10),VLOOKUP(A50,Участники!$A$2:$G$103,7)),"")),"")</f>
      </c>
      <c r="E50" s="70"/>
      <c r="F50" s="70"/>
      <c r="G50" s="70"/>
      <c r="H50" s="70"/>
      <c r="I50" s="70"/>
      <c r="J50" s="70"/>
      <c r="K50" s="70"/>
      <c r="L50" s="70"/>
      <c r="Y50" s="61">
        <f t="shared" si="32"/>
      </c>
      <c r="AB50" s="63">
        <f t="shared" si="33"/>
        <v>0</v>
      </c>
      <c r="AC50" s="64">
        <f t="shared" si="34"/>
      </c>
      <c r="AE50" s="70"/>
      <c r="AF50" s="70"/>
      <c r="AG50" s="70"/>
      <c r="AH50" s="70"/>
      <c r="AI50" s="70"/>
      <c r="AJ50" s="70"/>
      <c r="AK50" s="70"/>
      <c r="AL50" s="70"/>
      <c r="AY50" s="65">
        <f t="shared" si="35"/>
      </c>
      <c r="BB50" s="66">
        <f t="shared" si="36"/>
        <v>0</v>
      </c>
      <c r="BC50" s="67">
        <f t="shared" si="37"/>
      </c>
      <c r="BD50" s="19">
        <f t="shared" si="38"/>
      </c>
      <c r="BE50" s="19">
        <f t="shared" si="39"/>
      </c>
      <c r="BF50" s="19">
        <f t="shared" si="40"/>
      </c>
      <c r="BG50" s="19">
        <f t="shared" si="41"/>
      </c>
      <c r="BH50" s="67">
        <f t="shared" si="42"/>
      </c>
      <c r="BI50" s="19">
        <f t="shared" si="43"/>
      </c>
      <c r="BJ50" s="19">
        <f t="shared" si="44"/>
      </c>
      <c r="BK50" s="68">
        <f t="shared" si="45"/>
      </c>
      <c r="BL50" s="19">
        <f t="shared" si="46"/>
      </c>
      <c r="BM50" s="19">
        <f t="shared" si="47"/>
      </c>
    </row>
    <row r="51" spans="2:65" ht="24" customHeight="1">
      <c r="B51" s="18" t="e">
        <f>#N/A</f>
        <v>#N/A</v>
      </c>
      <c r="C51" s="19" t="e">
        <f>#N/A</f>
        <v>#N/A</v>
      </c>
      <c r="D51" s="20">
        <f>IF(A51&lt;&gt;"",CONCATENATE(VLOOKUP(A51,Участники!$A$2:$E$103,4),IF(VLOOKUP(A51,Участники!$A$2:$E$103,5)&lt;&gt;"",CONCATENATE(CHAR(10),VLOOKUP(A51,Участники!$A$2:$E$103,5)),""),IF(VLOOKUP(A51,Участники!$A$2:$F$103,6)&lt;&gt;"",CONCATENATE(CHAR(10),VLOOKUP(A51,Участники!$A$2:$F$103,6)),""),IF(VLOOKUP(A51,Участники!$A$2:$G$103,7)&lt;&gt;"",CONCATENATE(CHAR(10),VLOOKUP(A51,Участники!$A$2:$G$103,7)),"")),"")</f>
      </c>
      <c r="E51" s="70"/>
      <c r="F51" s="70"/>
      <c r="G51" s="70"/>
      <c r="H51" s="70"/>
      <c r="I51" s="70"/>
      <c r="J51" s="70"/>
      <c r="K51" s="70"/>
      <c r="L51" s="70"/>
      <c r="Y51" s="61">
        <f t="shared" si="32"/>
      </c>
      <c r="AB51" s="63">
        <f t="shared" si="33"/>
        <v>0</v>
      </c>
      <c r="AC51" s="64">
        <f t="shared" si="34"/>
      </c>
      <c r="AE51" s="70"/>
      <c r="AF51" s="70"/>
      <c r="AG51" s="70"/>
      <c r="AH51" s="70"/>
      <c r="AI51" s="70"/>
      <c r="AJ51" s="70"/>
      <c r="AK51" s="70"/>
      <c r="AL51" s="70"/>
      <c r="AY51" s="65">
        <f t="shared" si="35"/>
      </c>
      <c r="BB51" s="66">
        <f t="shared" si="36"/>
        <v>0</v>
      </c>
      <c r="BC51" s="67">
        <f t="shared" si="37"/>
      </c>
      <c r="BD51" s="19">
        <f t="shared" si="38"/>
      </c>
      <c r="BE51" s="19">
        <f t="shared" si="39"/>
      </c>
      <c r="BF51" s="19">
        <f t="shared" si="40"/>
      </c>
      <c r="BG51" s="19">
        <f t="shared" si="41"/>
      </c>
      <c r="BH51" s="67">
        <f t="shared" si="42"/>
      </c>
      <c r="BI51" s="19">
        <f t="shared" si="43"/>
      </c>
      <c r="BJ51" s="19">
        <f t="shared" si="44"/>
      </c>
      <c r="BK51" s="68">
        <f t="shared" si="45"/>
      </c>
      <c r="BL51" s="19">
        <f t="shared" si="46"/>
      </c>
      <c r="BM51" s="19">
        <f t="shared" si="47"/>
      </c>
    </row>
    <row r="52" spans="2:65" ht="24" customHeight="1">
      <c r="B52" s="18" t="e">
        <f>#N/A</f>
        <v>#N/A</v>
      </c>
      <c r="C52" s="19" t="e">
        <f>#N/A</f>
        <v>#N/A</v>
      </c>
      <c r="D52" s="20">
        <f>IF(A52&lt;&gt;"",CONCATENATE(VLOOKUP(A52,Участники!$A$2:$E$103,4),IF(VLOOKUP(A52,Участники!$A$2:$E$103,5)&lt;&gt;"",CONCATENATE(CHAR(10),VLOOKUP(A52,Участники!$A$2:$E$103,5)),""),IF(VLOOKUP(A52,Участники!$A$2:$F$103,6)&lt;&gt;"",CONCATENATE(CHAR(10),VLOOKUP(A52,Участники!$A$2:$F$103,6)),""),IF(VLOOKUP(A52,Участники!$A$2:$G$103,7)&lt;&gt;"",CONCATENATE(CHAR(10),VLOOKUP(A52,Участники!$A$2:$G$103,7)),"")),"")</f>
      </c>
      <c r="E52" s="70"/>
      <c r="F52" s="70"/>
      <c r="G52" s="70"/>
      <c r="H52" s="70"/>
      <c r="I52" s="70"/>
      <c r="J52" s="70"/>
      <c r="K52" s="70"/>
      <c r="L52" s="70"/>
      <c r="Y52" s="61">
        <f t="shared" si="32"/>
      </c>
      <c r="AB52" s="63">
        <f t="shared" si="33"/>
        <v>0</v>
      </c>
      <c r="AC52" s="64">
        <f t="shared" si="34"/>
      </c>
      <c r="AE52" s="70"/>
      <c r="AF52" s="70"/>
      <c r="AG52" s="70"/>
      <c r="AH52" s="70"/>
      <c r="AI52" s="70"/>
      <c r="AJ52" s="70"/>
      <c r="AK52" s="70"/>
      <c r="AL52" s="70"/>
      <c r="AY52" s="65">
        <f t="shared" si="35"/>
      </c>
      <c r="BB52" s="66">
        <f t="shared" si="36"/>
        <v>0</v>
      </c>
      <c r="BC52" s="67">
        <f t="shared" si="37"/>
      </c>
      <c r="BD52" s="19">
        <f t="shared" si="38"/>
      </c>
      <c r="BE52" s="19">
        <f t="shared" si="39"/>
      </c>
      <c r="BF52" s="19">
        <f t="shared" si="40"/>
      </c>
      <c r="BG52" s="19">
        <f t="shared" si="41"/>
      </c>
      <c r="BH52" s="67">
        <f t="shared" si="42"/>
      </c>
      <c r="BI52" s="19">
        <f t="shared" si="43"/>
      </c>
      <c r="BJ52" s="19">
        <f t="shared" si="44"/>
      </c>
      <c r="BK52" s="68">
        <f t="shared" si="45"/>
      </c>
      <c r="BL52" s="19">
        <f t="shared" si="46"/>
      </c>
      <c r="BM52" s="19">
        <f t="shared" si="47"/>
      </c>
    </row>
    <row r="53" spans="2:65" ht="24" customHeight="1">
      <c r="B53" s="18" t="e">
        <f>#N/A</f>
        <v>#N/A</v>
      </c>
      <c r="C53" s="19" t="e">
        <f>#N/A</f>
        <v>#N/A</v>
      </c>
      <c r="D53" s="20">
        <f>IF(A53&lt;&gt;"",CONCATENATE(VLOOKUP(A53,Участники!$A$2:$E$103,4),IF(VLOOKUP(A53,Участники!$A$2:$E$103,5)&lt;&gt;"",CONCATENATE(CHAR(10),VLOOKUP(A53,Участники!$A$2:$E$103,5)),""),IF(VLOOKUP(A53,Участники!$A$2:$F$103,6)&lt;&gt;"",CONCATENATE(CHAR(10),VLOOKUP(A53,Участники!$A$2:$F$103,6)),""),IF(VLOOKUP(A53,Участники!$A$2:$G$103,7)&lt;&gt;"",CONCATENATE(CHAR(10),VLOOKUP(A53,Участники!$A$2:$G$103,7)),"")),"")</f>
      </c>
      <c r="E53" s="70"/>
      <c r="F53" s="70"/>
      <c r="G53" s="70"/>
      <c r="H53" s="70"/>
      <c r="I53" s="70"/>
      <c r="J53" s="70"/>
      <c r="K53" s="70"/>
      <c r="L53" s="70"/>
      <c r="Y53" s="61">
        <f t="shared" si="32"/>
      </c>
      <c r="AB53" s="63">
        <f t="shared" si="33"/>
        <v>0</v>
      </c>
      <c r="AC53" s="64">
        <f t="shared" si="34"/>
      </c>
      <c r="AE53" s="70"/>
      <c r="AF53" s="70"/>
      <c r="AG53" s="70"/>
      <c r="AH53" s="70"/>
      <c r="AI53" s="70"/>
      <c r="AJ53" s="70"/>
      <c r="AK53" s="70"/>
      <c r="AL53" s="70"/>
      <c r="AY53" s="65">
        <f t="shared" si="35"/>
      </c>
      <c r="BB53" s="66">
        <f t="shared" si="36"/>
        <v>0</v>
      </c>
      <c r="BC53" s="67">
        <f t="shared" si="37"/>
      </c>
      <c r="BD53" s="19">
        <f t="shared" si="38"/>
      </c>
      <c r="BE53" s="19">
        <f t="shared" si="39"/>
      </c>
      <c r="BF53" s="19">
        <f t="shared" si="40"/>
      </c>
      <c r="BG53" s="19">
        <f t="shared" si="41"/>
      </c>
      <c r="BH53" s="67">
        <f t="shared" si="42"/>
      </c>
      <c r="BI53" s="19">
        <f t="shared" si="43"/>
      </c>
      <c r="BJ53" s="19">
        <f t="shared" si="44"/>
      </c>
      <c r="BK53" s="68">
        <f t="shared" si="45"/>
      </c>
      <c r="BL53" s="19">
        <f t="shared" si="46"/>
      </c>
      <c r="BM53" s="19">
        <f t="shared" si="47"/>
      </c>
    </row>
    <row r="54" spans="2:65" ht="24" customHeight="1">
      <c r="B54" s="18" t="e">
        <f>#N/A</f>
        <v>#N/A</v>
      </c>
      <c r="C54" s="19" t="e">
        <f>#N/A</f>
        <v>#N/A</v>
      </c>
      <c r="D54" s="20">
        <f>IF(A54&lt;&gt;"",CONCATENATE(VLOOKUP(A54,Участники!$A$2:$E$103,4),IF(VLOOKUP(A54,Участники!$A$2:$E$103,5)&lt;&gt;"",CONCATENATE(CHAR(10),VLOOKUP(A54,Участники!$A$2:$E$103,5)),""),IF(VLOOKUP(A54,Участники!$A$2:$F$103,6)&lt;&gt;"",CONCATENATE(CHAR(10),VLOOKUP(A54,Участники!$A$2:$F$103,6)),""),IF(VLOOKUP(A54,Участники!$A$2:$G$103,7)&lt;&gt;"",CONCATENATE(CHAR(10),VLOOKUP(A54,Участники!$A$2:$G$103,7)),"")),"")</f>
      </c>
      <c r="E54" s="70"/>
      <c r="F54" s="70"/>
      <c r="G54" s="70"/>
      <c r="H54" s="70"/>
      <c r="I54" s="70"/>
      <c r="J54" s="70"/>
      <c r="K54" s="70"/>
      <c r="L54" s="70"/>
      <c r="Y54" s="61">
        <f t="shared" si="32"/>
      </c>
      <c r="Z54" s="62"/>
      <c r="AA54" s="62"/>
      <c r="AB54" s="63">
        <f t="shared" si="33"/>
        <v>0</v>
      </c>
      <c r="AC54" s="64">
        <f t="shared" si="34"/>
      </c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5">
        <f t="shared" si="35"/>
      </c>
      <c r="AZ54" s="60"/>
      <c r="BA54" s="60"/>
      <c r="BB54" s="66">
        <f t="shared" si="36"/>
        <v>0</v>
      </c>
      <c r="BC54" s="67">
        <f t="shared" si="37"/>
      </c>
      <c r="BD54" s="19">
        <f t="shared" si="38"/>
      </c>
      <c r="BE54" s="19">
        <f t="shared" si="39"/>
      </c>
      <c r="BF54" s="19">
        <f t="shared" si="40"/>
      </c>
      <c r="BG54" s="19">
        <f t="shared" si="41"/>
      </c>
      <c r="BH54" s="67">
        <f t="shared" si="42"/>
      </c>
      <c r="BI54" s="19">
        <f t="shared" si="43"/>
      </c>
      <c r="BJ54" s="19">
        <f t="shared" si="44"/>
      </c>
      <c r="BK54" s="68">
        <f aca="true" t="shared" si="48" ref="BK54:BK68">IF(AC54&gt;BC54,BC54,AC54)</f>
      </c>
      <c r="BL54" s="19">
        <f aca="true" t="shared" si="49" ref="BL54:BL68">IF(BK54="Сошел","Сошел",IF(BK54="","",1+SUMPRODUCT(($C$4:$C$103=C54)*($BK$4:$BK$103&lt;BK54))))</f>
      </c>
      <c r="BM54" s="19">
        <f aca="true" t="shared" si="50" ref="BM54:BM68">IF(BK54="","",IF(B54=0,"",1+SUMPRODUCT(($C$4:$C$103=C54)*($BK$4:$BK$103&lt;BK54)*($B$4:$B$103&lt;&gt;0))))</f>
      </c>
    </row>
    <row r="55" spans="2:65" ht="24" customHeight="1">
      <c r="B55" s="18" t="e">
        <f>#N/A</f>
        <v>#N/A</v>
      </c>
      <c r="C55" s="19" t="e">
        <f>#N/A</f>
        <v>#N/A</v>
      </c>
      <c r="D55" s="20">
        <f>IF(A55&lt;&gt;"",CONCATENATE(VLOOKUP(A55,Участники!$A$2:$E$103,4),IF(VLOOKUP(A55,Участники!$A$2:$E$103,5)&lt;&gt;"",CONCATENATE(CHAR(10),VLOOKUP(A55,Участники!$A$2:$E$103,5)),""),IF(VLOOKUP(A55,Участники!$A$2:$F$103,6)&lt;&gt;"",CONCATENATE(CHAR(10),VLOOKUP(A55,Участники!$A$2:$F$103,6)),""),IF(VLOOKUP(A55,Участники!$A$2:$G$103,7)&lt;&gt;"",CONCATENATE(CHAR(10),VLOOKUP(A55,Участники!$A$2:$G$103,7)),"")),"")</f>
      </c>
      <c r="Y55" s="61">
        <f t="shared" si="32"/>
      </c>
      <c r="Z55" s="62"/>
      <c r="AA55" s="62"/>
      <c r="AB55" s="63">
        <f t="shared" si="33"/>
        <v>0</v>
      </c>
      <c r="AC55" s="64">
        <f t="shared" si="34"/>
      </c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5">
        <f t="shared" si="35"/>
      </c>
      <c r="AZ55" s="60"/>
      <c r="BA55" s="60"/>
      <c r="BB55" s="66">
        <f t="shared" si="36"/>
        <v>0</v>
      </c>
      <c r="BC55" s="67">
        <f t="shared" si="37"/>
      </c>
      <c r="BD55" s="19">
        <f t="shared" si="38"/>
      </c>
      <c r="BE55" s="19">
        <f t="shared" si="39"/>
      </c>
      <c r="BF55" s="19">
        <f t="shared" si="40"/>
      </c>
      <c r="BG55" s="19">
        <f t="shared" si="41"/>
      </c>
      <c r="BH55" s="67">
        <f t="shared" si="42"/>
      </c>
      <c r="BI55" s="19">
        <f t="shared" si="43"/>
      </c>
      <c r="BJ55" s="19">
        <f t="shared" si="44"/>
      </c>
      <c r="BK55" s="68">
        <f t="shared" si="48"/>
      </c>
      <c r="BL55" s="19">
        <f t="shared" si="49"/>
      </c>
      <c r="BM55" s="19">
        <f t="shared" si="50"/>
      </c>
    </row>
    <row r="56" spans="2:65" ht="24" customHeight="1">
      <c r="B56" s="18" t="e">
        <f>#N/A</f>
        <v>#N/A</v>
      </c>
      <c r="C56" s="19" t="e">
        <f>#N/A</f>
        <v>#N/A</v>
      </c>
      <c r="D56" s="20">
        <f>IF(A56&lt;&gt;"",CONCATENATE(VLOOKUP(A56,Участники!$A$2:$E$103,4),IF(VLOOKUP(A56,Участники!$A$2:$E$103,5)&lt;&gt;"",CONCATENATE(CHAR(10),VLOOKUP(A56,Участники!$A$2:$E$103,5)),""),IF(VLOOKUP(A56,Участники!$A$2:$F$103,6)&lt;&gt;"",CONCATENATE(CHAR(10),VLOOKUP(A56,Участники!$A$2:$F$103,6)),""),IF(VLOOKUP(A56,Участники!$A$2:$G$103,7)&lt;&gt;"",CONCATENATE(CHAR(10),VLOOKUP(A56,Участники!$A$2:$G$103,7)),"")),"")</f>
      </c>
      <c r="Y56" s="61">
        <f t="shared" si="32"/>
      </c>
      <c r="Z56" s="62"/>
      <c r="AA56" s="62"/>
      <c r="AB56" s="63">
        <f t="shared" si="33"/>
        <v>0</v>
      </c>
      <c r="AC56" s="64">
        <f t="shared" si="34"/>
      </c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5">
        <f t="shared" si="35"/>
      </c>
      <c r="AZ56" s="60"/>
      <c r="BA56" s="60"/>
      <c r="BB56" s="66">
        <f t="shared" si="36"/>
        <v>0</v>
      </c>
      <c r="BC56" s="67">
        <f t="shared" si="37"/>
      </c>
      <c r="BD56" s="19">
        <f t="shared" si="38"/>
      </c>
      <c r="BE56" s="19">
        <f t="shared" si="39"/>
      </c>
      <c r="BF56" s="19">
        <f t="shared" si="40"/>
      </c>
      <c r="BG56" s="19">
        <f t="shared" si="41"/>
      </c>
      <c r="BH56" s="67">
        <f t="shared" si="42"/>
      </c>
      <c r="BI56" s="19">
        <f t="shared" si="43"/>
      </c>
      <c r="BJ56" s="19">
        <f t="shared" si="44"/>
      </c>
      <c r="BK56" s="68">
        <f t="shared" si="48"/>
      </c>
      <c r="BL56" s="19">
        <f t="shared" si="49"/>
      </c>
      <c r="BM56" s="19">
        <f t="shared" si="50"/>
      </c>
    </row>
    <row r="57" spans="2:65" ht="24" customHeight="1">
      <c r="B57" s="18" t="e">
        <f>#N/A</f>
        <v>#N/A</v>
      </c>
      <c r="C57" s="19" t="e">
        <f>#N/A</f>
        <v>#N/A</v>
      </c>
      <c r="D57" s="20">
        <f>IF(A57&lt;&gt;"",CONCATENATE(VLOOKUP(A57,Участники!$A$2:$E$103,4),IF(VLOOKUP(A57,Участники!$A$2:$E$103,5)&lt;&gt;"",CONCATENATE(CHAR(10),VLOOKUP(A57,Участники!$A$2:$E$103,5)),""),IF(VLOOKUP(A57,Участники!$A$2:$F$103,6)&lt;&gt;"",CONCATENATE(CHAR(10),VLOOKUP(A57,Участники!$A$2:$F$103,6)),""),IF(VLOOKUP(A57,Участники!$A$2:$G$103,7)&lt;&gt;"",CONCATENATE(CHAR(10),VLOOKUP(A57,Участники!$A$2:$G$103,7)),"")),"")</f>
      </c>
      <c r="Y57" s="61">
        <f t="shared" si="32"/>
      </c>
      <c r="Z57" s="62"/>
      <c r="AA57" s="62"/>
      <c r="AB57" s="63">
        <f t="shared" si="33"/>
        <v>0</v>
      </c>
      <c r="AC57" s="64">
        <f t="shared" si="34"/>
      </c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5">
        <f t="shared" si="35"/>
      </c>
      <c r="AZ57" s="60"/>
      <c r="BA57" s="60"/>
      <c r="BB57" s="66">
        <f t="shared" si="36"/>
        <v>0</v>
      </c>
      <c r="BC57" s="67">
        <f t="shared" si="37"/>
      </c>
      <c r="BD57" s="19">
        <f t="shared" si="38"/>
      </c>
      <c r="BE57" s="19">
        <f t="shared" si="39"/>
      </c>
      <c r="BF57" s="19">
        <f t="shared" si="40"/>
      </c>
      <c r="BG57" s="19">
        <f t="shared" si="41"/>
      </c>
      <c r="BH57" s="67">
        <f t="shared" si="42"/>
      </c>
      <c r="BI57" s="19">
        <f t="shared" si="43"/>
      </c>
      <c r="BJ57" s="19">
        <f t="shared" si="44"/>
      </c>
      <c r="BK57" s="68">
        <f t="shared" si="48"/>
      </c>
      <c r="BL57" s="19">
        <f t="shared" si="49"/>
      </c>
      <c r="BM57" s="19">
        <f t="shared" si="50"/>
      </c>
    </row>
    <row r="58" spans="2:65" ht="24" customHeight="1">
      <c r="B58" s="18" t="e">
        <f>#N/A</f>
        <v>#N/A</v>
      </c>
      <c r="C58" s="19" t="e">
        <f>#N/A</f>
        <v>#N/A</v>
      </c>
      <c r="D58" s="20">
        <f>IF(A58&lt;&gt;"",CONCATENATE(VLOOKUP(A58,Участники!$A$2:$E$103,4),IF(VLOOKUP(A58,Участники!$A$2:$E$103,5)&lt;&gt;"",CONCATENATE(CHAR(10),VLOOKUP(A58,Участники!$A$2:$E$103,5)),""),IF(VLOOKUP(A58,Участники!$A$2:$F$103,6)&lt;&gt;"",CONCATENATE(CHAR(10),VLOOKUP(A58,Участники!$A$2:$F$103,6)),""),IF(VLOOKUP(A58,Участники!$A$2:$G$103,7)&lt;&gt;"",CONCATENATE(CHAR(10),VLOOKUP(A58,Участники!$A$2:$G$103,7)),"")),"")</f>
      </c>
      <c r="Y58" s="61">
        <f t="shared" si="32"/>
      </c>
      <c r="Z58" s="62"/>
      <c r="AA58" s="62"/>
      <c r="AB58" s="63">
        <f t="shared" si="33"/>
        <v>0</v>
      </c>
      <c r="AC58" s="64">
        <f t="shared" si="34"/>
      </c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5">
        <f t="shared" si="35"/>
      </c>
      <c r="AZ58" s="60"/>
      <c r="BA58" s="60"/>
      <c r="BB58" s="66">
        <f t="shared" si="36"/>
        <v>0</v>
      </c>
      <c r="BC58" s="67">
        <f t="shared" si="37"/>
      </c>
      <c r="BD58" s="19">
        <f t="shared" si="38"/>
      </c>
      <c r="BE58" s="19">
        <f t="shared" si="39"/>
      </c>
      <c r="BF58" s="19">
        <f t="shared" si="40"/>
      </c>
      <c r="BG58" s="19">
        <f t="shared" si="41"/>
      </c>
      <c r="BH58" s="67">
        <f t="shared" si="42"/>
      </c>
      <c r="BI58" s="19">
        <f t="shared" si="43"/>
      </c>
      <c r="BJ58" s="19">
        <f t="shared" si="44"/>
      </c>
      <c r="BK58" s="68">
        <f t="shared" si="48"/>
      </c>
      <c r="BL58" s="19">
        <f t="shared" si="49"/>
      </c>
      <c r="BM58" s="19">
        <f t="shared" si="50"/>
      </c>
    </row>
    <row r="59" spans="2:65" ht="24" customHeight="1">
      <c r="B59" s="18" t="e">
        <f>#N/A</f>
        <v>#N/A</v>
      </c>
      <c r="C59" s="19" t="e">
        <f>#N/A</f>
        <v>#N/A</v>
      </c>
      <c r="D59" s="20">
        <f>IF(A59&lt;&gt;"",CONCATENATE(VLOOKUP(A59,Участники!$A$2:$E$103,4),IF(VLOOKUP(A59,Участники!$A$2:$E$103,5)&lt;&gt;"",CONCATENATE(CHAR(10),VLOOKUP(A59,Участники!$A$2:$E$103,5)),""),IF(VLOOKUP(A59,Участники!$A$2:$F$103,6)&lt;&gt;"",CONCATENATE(CHAR(10),VLOOKUP(A59,Участники!$A$2:$F$103,6)),""),IF(VLOOKUP(A59,Участники!$A$2:$G$103,7)&lt;&gt;"",CONCATENATE(CHAR(10),VLOOKUP(A59,Участники!$A$2:$G$103,7)),"")),"")</f>
      </c>
      <c r="Y59" s="61">
        <f t="shared" si="32"/>
      </c>
      <c r="Z59" s="62"/>
      <c r="AA59" s="62"/>
      <c r="AB59" s="63">
        <f t="shared" si="33"/>
        <v>0</v>
      </c>
      <c r="AC59" s="64">
        <f t="shared" si="34"/>
      </c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5">
        <f t="shared" si="35"/>
      </c>
      <c r="AZ59" s="60"/>
      <c r="BA59" s="60"/>
      <c r="BB59" s="66">
        <f t="shared" si="36"/>
        <v>0</v>
      </c>
      <c r="BC59" s="67">
        <f t="shared" si="37"/>
      </c>
      <c r="BD59" s="19">
        <f t="shared" si="38"/>
      </c>
      <c r="BE59" s="19">
        <f t="shared" si="39"/>
      </c>
      <c r="BF59" s="19">
        <f t="shared" si="40"/>
      </c>
      <c r="BG59" s="19">
        <f t="shared" si="41"/>
      </c>
      <c r="BH59" s="67">
        <f t="shared" si="42"/>
      </c>
      <c r="BI59" s="19">
        <f t="shared" si="43"/>
      </c>
      <c r="BJ59" s="19">
        <f t="shared" si="44"/>
      </c>
      <c r="BK59" s="68">
        <f t="shared" si="48"/>
      </c>
      <c r="BL59" s="19">
        <f t="shared" si="49"/>
      </c>
      <c r="BM59" s="19">
        <f t="shared" si="50"/>
      </c>
    </row>
    <row r="60" spans="2:65" ht="24" customHeight="1">
      <c r="B60" s="18" t="e">
        <f>#N/A</f>
        <v>#N/A</v>
      </c>
      <c r="C60" s="19" t="e">
        <f>#N/A</f>
        <v>#N/A</v>
      </c>
      <c r="D60" s="20">
        <f>IF(A60&lt;&gt;"",CONCATENATE(VLOOKUP(A60,Участники!$A$2:$E$103,4),IF(VLOOKUP(A60,Участники!$A$2:$E$103,5)&lt;&gt;"",CONCATENATE(CHAR(10),VLOOKUP(A60,Участники!$A$2:$E$103,5)),""),IF(VLOOKUP(A60,Участники!$A$2:$F$103,6)&lt;&gt;"",CONCATENATE(CHAR(10),VLOOKUP(A60,Участники!$A$2:$F$103,6)),""),IF(VLOOKUP(A60,Участники!$A$2:$G$103,7)&lt;&gt;"",CONCATENATE(CHAR(10),VLOOKUP(A60,Участники!$A$2:$G$103,7)),"")),"")</f>
      </c>
      <c r="Y60" s="61">
        <f t="shared" si="32"/>
      </c>
      <c r="Z60" s="62"/>
      <c r="AA60" s="62"/>
      <c r="AB60" s="63">
        <f t="shared" si="33"/>
        <v>0</v>
      </c>
      <c r="AC60" s="64">
        <f t="shared" si="34"/>
      </c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5">
        <f t="shared" si="35"/>
      </c>
      <c r="AZ60" s="60"/>
      <c r="BA60" s="60"/>
      <c r="BB60" s="66">
        <f t="shared" si="36"/>
        <v>0</v>
      </c>
      <c r="BC60" s="67">
        <f t="shared" si="37"/>
      </c>
      <c r="BD60" s="19">
        <f t="shared" si="38"/>
      </c>
      <c r="BE60" s="19">
        <f t="shared" si="39"/>
      </c>
      <c r="BF60" s="19">
        <f t="shared" si="40"/>
      </c>
      <c r="BG60" s="19">
        <f t="shared" si="41"/>
      </c>
      <c r="BH60" s="67">
        <f t="shared" si="42"/>
      </c>
      <c r="BI60" s="19">
        <f t="shared" si="43"/>
      </c>
      <c r="BJ60" s="19">
        <f t="shared" si="44"/>
      </c>
      <c r="BK60" s="68">
        <f t="shared" si="48"/>
      </c>
      <c r="BL60" s="19">
        <f t="shared" si="49"/>
      </c>
      <c r="BM60" s="19">
        <f t="shared" si="50"/>
      </c>
    </row>
    <row r="61" spans="2:65" ht="24" customHeight="1">
      <c r="B61" s="18" t="e">
        <f>#N/A</f>
        <v>#N/A</v>
      </c>
      <c r="C61" s="19" t="e">
        <f>#N/A</f>
        <v>#N/A</v>
      </c>
      <c r="D61" s="20">
        <f>IF(A61&lt;&gt;"",CONCATENATE(VLOOKUP(A61,Участники!$A$2:$E$103,4),IF(VLOOKUP(A61,Участники!$A$2:$E$103,5)&lt;&gt;"",CONCATENATE(CHAR(10),VLOOKUP(A61,Участники!$A$2:$E$103,5)),""),IF(VLOOKUP(A61,Участники!$A$2:$F$103,6)&lt;&gt;"",CONCATENATE(CHAR(10),VLOOKUP(A61,Участники!$A$2:$F$103,6)),""),IF(VLOOKUP(A61,Участники!$A$2:$G$103,7)&lt;&gt;"",CONCATENATE(CHAR(10),VLOOKUP(A61,Участники!$A$2:$G$103,7)),"")),"")</f>
      </c>
      <c r="Y61" s="61">
        <f t="shared" si="32"/>
      </c>
      <c r="Z61" s="62"/>
      <c r="AA61" s="62"/>
      <c r="AB61" s="63">
        <f t="shared" si="33"/>
        <v>0</v>
      </c>
      <c r="AC61" s="64">
        <f t="shared" si="34"/>
      </c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5">
        <f t="shared" si="35"/>
      </c>
      <c r="AZ61" s="60"/>
      <c r="BA61" s="60"/>
      <c r="BB61" s="66">
        <f t="shared" si="36"/>
        <v>0</v>
      </c>
      <c r="BC61" s="67">
        <f t="shared" si="37"/>
      </c>
      <c r="BD61" s="19">
        <f t="shared" si="38"/>
      </c>
      <c r="BE61" s="19">
        <f t="shared" si="39"/>
      </c>
      <c r="BF61" s="19">
        <f t="shared" si="40"/>
      </c>
      <c r="BG61" s="19">
        <f t="shared" si="41"/>
      </c>
      <c r="BH61" s="67">
        <f t="shared" si="42"/>
      </c>
      <c r="BI61" s="19">
        <f t="shared" si="43"/>
      </c>
      <c r="BJ61" s="19">
        <f t="shared" si="44"/>
      </c>
      <c r="BK61" s="68">
        <f t="shared" si="48"/>
      </c>
      <c r="BL61" s="19">
        <f t="shared" si="49"/>
      </c>
      <c r="BM61" s="19">
        <f t="shared" si="50"/>
      </c>
    </row>
    <row r="62" spans="2:65" ht="24" customHeight="1">
      <c r="B62" s="18" t="e">
        <f>#N/A</f>
        <v>#N/A</v>
      </c>
      <c r="C62" s="19" t="e">
        <f>#N/A</f>
        <v>#N/A</v>
      </c>
      <c r="D62" s="20">
        <f>IF(A62&lt;&gt;"",CONCATENATE(VLOOKUP(A62,Участники!$A$2:$E$103,4),IF(VLOOKUP(A62,Участники!$A$2:$E$103,5)&lt;&gt;"",CONCATENATE(CHAR(10),VLOOKUP(A62,Участники!$A$2:$E$103,5)),""),IF(VLOOKUP(A62,Участники!$A$2:$F$103,6)&lt;&gt;"",CONCATENATE(CHAR(10),VLOOKUP(A62,Участники!$A$2:$F$103,6)),""),IF(VLOOKUP(A62,Участники!$A$2:$G$103,7)&lt;&gt;"",CONCATENATE(CHAR(10),VLOOKUP(A62,Участники!$A$2:$G$103,7)),"")),"")</f>
      </c>
      <c r="Y62" s="61">
        <f t="shared" si="32"/>
      </c>
      <c r="Z62" s="62"/>
      <c r="AA62" s="62"/>
      <c r="AB62" s="63">
        <f t="shared" si="33"/>
        <v>0</v>
      </c>
      <c r="AC62" s="64">
        <f t="shared" si="34"/>
      </c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5">
        <f t="shared" si="35"/>
      </c>
      <c r="AZ62" s="60"/>
      <c r="BA62" s="60"/>
      <c r="BB62" s="66">
        <f t="shared" si="36"/>
        <v>0</v>
      </c>
      <c r="BC62" s="67">
        <f t="shared" si="37"/>
      </c>
      <c r="BD62" s="19">
        <f t="shared" si="38"/>
      </c>
      <c r="BE62" s="19">
        <f t="shared" si="39"/>
      </c>
      <c r="BF62" s="19">
        <f t="shared" si="40"/>
      </c>
      <c r="BG62" s="19">
        <f t="shared" si="41"/>
      </c>
      <c r="BH62" s="67">
        <f t="shared" si="42"/>
      </c>
      <c r="BI62" s="19">
        <f t="shared" si="43"/>
      </c>
      <c r="BJ62" s="19">
        <f t="shared" si="44"/>
      </c>
      <c r="BK62" s="68">
        <f t="shared" si="48"/>
      </c>
      <c r="BL62" s="19">
        <f t="shared" si="49"/>
      </c>
      <c r="BM62" s="19">
        <f t="shared" si="50"/>
      </c>
    </row>
    <row r="63" spans="2:65" ht="24" customHeight="1">
      <c r="B63" s="18" t="e">
        <f>#N/A</f>
        <v>#N/A</v>
      </c>
      <c r="C63" s="19" t="e">
        <f>#N/A</f>
        <v>#N/A</v>
      </c>
      <c r="D63" s="20">
        <f>IF(A63&lt;&gt;"",CONCATENATE(VLOOKUP(A63,Участники!$A$2:$E$103,4),IF(VLOOKUP(A63,Участники!$A$2:$E$103,5)&lt;&gt;"",CONCATENATE(CHAR(10),VLOOKUP(A63,Участники!$A$2:$E$103,5)),""),IF(VLOOKUP(A63,Участники!$A$2:$F$103,6)&lt;&gt;"",CONCATENATE(CHAR(10),VLOOKUP(A63,Участники!$A$2:$F$103,6)),""),IF(VLOOKUP(A63,Участники!$A$2:$G$103,7)&lt;&gt;"",CONCATENATE(CHAR(10),VLOOKUP(A63,Участники!$A$2:$G$103,7)),"")),"")</f>
      </c>
      <c r="Y63" s="61">
        <f t="shared" si="32"/>
      </c>
      <c r="Z63" s="62"/>
      <c r="AA63" s="62"/>
      <c r="AB63" s="63">
        <f t="shared" si="33"/>
        <v>0</v>
      </c>
      <c r="AC63" s="64">
        <f t="shared" si="34"/>
      </c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5">
        <f t="shared" si="35"/>
      </c>
      <c r="AZ63" s="60"/>
      <c r="BA63" s="60"/>
      <c r="BB63" s="66">
        <f t="shared" si="36"/>
        <v>0</v>
      </c>
      <c r="BC63" s="67">
        <f t="shared" si="37"/>
      </c>
      <c r="BD63" s="19">
        <f t="shared" si="38"/>
      </c>
      <c r="BE63" s="19">
        <f t="shared" si="39"/>
      </c>
      <c r="BF63" s="19">
        <f t="shared" si="40"/>
      </c>
      <c r="BG63" s="19">
        <f t="shared" si="41"/>
      </c>
      <c r="BH63" s="67">
        <f t="shared" si="42"/>
      </c>
      <c r="BI63" s="19">
        <f t="shared" si="43"/>
      </c>
      <c r="BJ63" s="19">
        <f t="shared" si="44"/>
      </c>
      <c r="BK63" s="68">
        <f t="shared" si="48"/>
      </c>
      <c r="BL63" s="19">
        <f t="shared" si="49"/>
      </c>
      <c r="BM63" s="19">
        <f t="shared" si="50"/>
      </c>
    </row>
    <row r="64" spans="2:65" ht="24" customHeight="1">
      <c r="B64" s="18" t="e">
        <f>#N/A</f>
        <v>#N/A</v>
      </c>
      <c r="C64" s="19" t="e">
        <f>#N/A</f>
        <v>#N/A</v>
      </c>
      <c r="D64" s="20">
        <f>IF(A64&lt;&gt;"",CONCATENATE(VLOOKUP(A64,Участники!$A$2:$E$103,4),IF(VLOOKUP(A64,Участники!$A$2:$E$103,5)&lt;&gt;"",CONCATENATE(CHAR(10),VLOOKUP(A64,Участники!$A$2:$E$103,5)),""),IF(VLOOKUP(A64,Участники!$A$2:$F$103,6)&lt;&gt;"",CONCATENATE(CHAR(10),VLOOKUP(A64,Участники!$A$2:$F$103,6)),""),IF(VLOOKUP(A64,Участники!$A$2:$G$103,7)&lt;&gt;"",CONCATENATE(CHAR(10),VLOOKUP(A64,Участники!$A$2:$G$103,7)),"")),"")</f>
      </c>
      <c r="Y64" s="61">
        <f t="shared" si="32"/>
      </c>
      <c r="Z64" s="62"/>
      <c r="AA64" s="62"/>
      <c r="AB64" s="63">
        <f t="shared" si="33"/>
        <v>0</v>
      </c>
      <c r="AC64" s="64">
        <f t="shared" si="34"/>
      </c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5">
        <f t="shared" si="35"/>
      </c>
      <c r="AZ64" s="60"/>
      <c r="BA64" s="60"/>
      <c r="BB64" s="66">
        <f t="shared" si="36"/>
        <v>0</v>
      </c>
      <c r="BC64" s="67">
        <f t="shared" si="37"/>
      </c>
      <c r="BD64" s="19">
        <f t="shared" si="38"/>
      </c>
      <c r="BE64" s="19">
        <f t="shared" si="39"/>
      </c>
      <c r="BF64" s="19">
        <f t="shared" si="40"/>
      </c>
      <c r="BG64" s="19">
        <f t="shared" si="41"/>
      </c>
      <c r="BH64" s="67">
        <f t="shared" si="42"/>
      </c>
      <c r="BI64" s="19">
        <f t="shared" si="43"/>
      </c>
      <c r="BJ64" s="19">
        <f t="shared" si="44"/>
      </c>
      <c r="BK64" s="68">
        <f t="shared" si="48"/>
      </c>
      <c r="BL64" s="19">
        <f t="shared" si="49"/>
      </c>
      <c r="BM64" s="19">
        <f t="shared" si="50"/>
      </c>
    </row>
    <row r="65" spans="2:65" ht="24" customHeight="1">
      <c r="B65" s="18" t="e">
        <f>#N/A</f>
        <v>#N/A</v>
      </c>
      <c r="C65" s="19" t="e">
        <f>#N/A</f>
        <v>#N/A</v>
      </c>
      <c r="D65" s="20">
        <f>IF(A65&lt;&gt;"",CONCATENATE(VLOOKUP(A65,Участники!$A$2:$E$103,4),IF(VLOOKUP(A65,Участники!$A$2:$E$103,5)&lt;&gt;"",CONCATENATE(CHAR(10),VLOOKUP(A65,Участники!$A$2:$E$103,5)),""),IF(VLOOKUP(A65,Участники!$A$2:$F$103,6)&lt;&gt;"",CONCATENATE(CHAR(10),VLOOKUP(A65,Участники!$A$2:$F$103,6)),""),IF(VLOOKUP(A65,Участники!$A$2:$G$103,7)&lt;&gt;"",CONCATENATE(CHAR(10),VLOOKUP(A65,Участники!$A$2:$G$103,7)),"")),"")</f>
      </c>
      <c r="Y65" s="61">
        <f t="shared" si="32"/>
      </c>
      <c r="Z65" s="62"/>
      <c r="AA65" s="62"/>
      <c r="AB65" s="63">
        <f t="shared" si="33"/>
        <v>0</v>
      </c>
      <c r="AC65" s="64">
        <f t="shared" si="34"/>
      </c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5">
        <f t="shared" si="35"/>
      </c>
      <c r="AZ65" s="60"/>
      <c r="BA65" s="60"/>
      <c r="BB65" s="66">
        <f t="shared" si="36"/>
        <v>0</v>
      </c>
      <c r="BC65" s="67">
        <f t="shared" si="37"/>
      </c>
      <c r="BD65" s="19">
        <f t="shared" si="38"/>
      </c>
      <c r="BE65" s="19">
        <f t="shared" si="39"/>
      </c>
      <c r="BF65" s="19">
        <f t="shared" si="40"/>
      </c>
      <c r="BG65" s="19">
        <f t="shared" si="41"/>
      </c>
      <c r="BH65" s="67">
        <f t="shared" si="42"/>
      </c>
      <c r="BI65" s="19">
        <f t="shared" si="43"/>
      </c>
      <c r="BJ65" s="19">
        <f t="shared" si="44"/>
      </c>
      <c r="BK65" s="68">
        <f t="shared" si="48"/>
      </c>
      <c r="BL65" s="19">
        <f t="shared" si="49"/>
      </c>
      <c r="BM65" s="19">
        <f t="shared" si="50"/>
      </c>
    </row>
    <row r="66" spans="2:65" ht="24" customHeight="1">
      <c r="B66" s="18" t="e">
        <f>#N/A</f>
        <v>#N/A</v>
      </c>
      <c r="C66" s="19" t="e">
        <f>#N/A</f>
        <v>#N/A</v>
      </c>
      <c r="D66" s="20">
        <f>IF(A66&lt;&gt;"",CONCATENATE(VLOOKUP(A66,Участники!$A$2:$E$103,4),IF(VLOOKUP(A66,Участники!$A$2:$E$103,5)&lt;&gt;"",CONCATENATE(CHAR(10),VLOOKUP(A66,Участники!$A$2:$E$103,5)),""),IF(VLOOKUP(A66,Участники!$A$2:$F$103,6)&lt;&gt;"",CONCATENATE(CHAR(10),VLOOKUP(A66,Участники!$A$2:$F$103,6)),""),IF(VLOOKUP(A66,Участники!$A$2:$G$103,7)&lt;&gt;"",CONCATENATE(CHAR(10),VLOOKUP(A66,Участники!$A$2:$G$103,7)),"")),"")</f>
      </c>
      <c r="Y66" s="61">
        <f t="shared" si="32"/>
      </c>
      <c r="Z66" s="62"/>
      <c r="AA66" s="62"/>
      <c r="AB66" s="63">
        <f t="shared" si="33"/>
        <v>0</v>
      </c>
      <c r="AC66" s="64">
        <f t="shared" si="34"/>
      </c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5">
        <f t="shared" si="35"/>
      </c>
      <c r="AZ66" s="60"/>
      <c r="BA66" s="60"/>
      <c r="BB66" s="66">
        <f t="shared" si="36"/>
        <v>0</v>
      </c>
      <c r="BC66" s="67">
        <f t="shared" si="37"/>
      </c>
      <c r="BD66" s="19">
        <f t="shared" si="38"/>
      </c>
      <c r="BE66" s="19">
        <f t="shared" si="39"/>
      </c>
      <c r="BF66" s="19">
        <f t="shared" si="40"/>
      </c>
      <c r="BG66" s="19">
        <f t="shared" si="41"/>
      </c>
      <c r="BH66" s="67">
        <f t="shared" si="42"/>
      </c>
      <c r="BI66" s="19">
        <f t="shared" si="43"/>
      </c>
      <c r="BJ66" s="19">
        <f t="shared" si="44"/>
      </c>
      <c r="BK66" s="68">
        <f t="shared" si="48"/>
      </c>
      <c r="BL66" s="19">
        <f t="shared" si="49"/>
      </c>
      <c r="BM66" s="19">
        <f t="shared" si="50"/>
      </c>
    </row>
    <row r="67" spans="2:65" ht="24" customHeight="1">
      <c r="B67" s="18" t="e">
        <f>#N/A</f>
        <v>#N/A</v>
      </c>
      <c r="C67" s="19" t="e">
        <f>#N/A</f>
        <v>#N/A</v>
      </c>
      <c r="D67" s="20">
        <f>IF(A67&lt;&gt;"",CONCATENATE(VLOOKUP(A67,Участники!$A$2:$E$103,4),IF(VLOOKUP(A67,Участники!$A$2:$E$103,5)&lt;&gt;"",CONCATENATE(CHAR(10),VLOOKUP(A67,Участники!$A$2:$E$103,5)),""),IF(VLOOKUP(A67,Участники!$A$2:$F$103,6)&lt;&gt;"",CONCATENATE(CHAR(10),VLOOKUP(A67,Участники!$A$2:$F$103,6)),""),IF(VLOOKUP(A67,Участники!$A$2:$G$103,7)&lt;&gt;"",CONCATENATE(CHAR(10),VLOOKUP(A67,Участники!$A$2:$G$103,7)),"")),"")</f>
      </c>
      <c r="Y67" s="61">
        <f t="shared" si="32"/>
      </c>
      <c r="Z67" s="62"/>
      <c r="AA67" s="62"/>
      <c r="AB67" s="63">
        <f t="shared" si="33"/>
        <v>0</v>
      </c>
      <c r="AC67" s="64">
        <f t="shared" si="34"/>
      </c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5">
        <f t="shared" si="35"/>
      </c>
      <c r="AZ67" s="60"/>
      <c r="BA67" s="60"/>
      <c r="BB67" s="66">
        <f t="shared" si="36"/>
        <v>0</v>
      </c>
      <c r="BC67" s="67">
        <f t="shared" si="37"/>
      </c>
      <c r="BD67" s="19">
        <f t="shared" si="38"/>
      </c>
      <c r="BE67" s="19">
        <f t="shared" si="39"/>
      </c>
      <c r="BF67" s="19">
        <f t="shared" si="40"/>
      </c>
      <c r="BG67" s="19">
        <f t="shared" si="41"/>
      </c>
      <c r="BH67" s="67">
        <f t="shared" si="42"/>
      </c>
      <c r="BI67" s="19">
        <f t="shared" si="43"/>
      </c>
      <c r="BJ67" s="19">
        <f t="shared" si="44"/>
      </c>
      <c r="BK67" s="68">
        <f t="shared" si="48"/>
      </c>
      <c r="BL67" s="19">
        <f t="shared" si="49"/>
      </c>
      <c r="BM67" s="19">
        <f t="shared" si="50"/>
      </c>
    </row>
    <row r="68" spans="2:65" ht="24" customHeight="1">
      <c r="B68" s="18" t="e">
        <f>#N/A</f>
        <v>#N/A</v>
      </c>
      <c r="C68" s="19" t="e">
        <f>#N/A</f>
        <v>#N/A</v>
      </c>
      <c r="D68" s="20">
        <f>IF(A68&lt;&gt;"",CONCATENATE(VLOOKUP(A68,Участники!$A$2:$E$103,4),IF(VLOOKUP(A68,Участники!$A$2:$E$103,5)&lt;&gt;"",CONCATENATE(CHAR(10),VLOOKUP(A68,Участники!$A$2:$E$103,5)),""),IF(VLOOKUP(A68,Участники!$A$2:$F$103,6)&lt;&gt;"",CONCATENATE(CHAR(10),VLOOKUP(A68,Участники!$A$2:$F$103,6)),""),IF(VLOOKUP(A68,Участники!$A$2:$G$103,7)&lt;&gt;"",CONCATENATE(CHAR(10),VLOOKUP(A68,Участники!$A$2:$G$103,7)),"")),"")</f>
      </c>
      <c r="Y68" s="61">
        <f aca="true" t="shared" si="51" ref="Y68:Y99">IF(SUM(E68:X68)&gt;0,SUM(E68:X68),"")</f>
      </c>
      <c r="Z68" s="62"/>
      <c r="AA68" s="62"/>
      <c r="AB68" s="63">
        <f aca="true" t="shared" si="52" ref="AB68:AB99">IF(Z68="-","Сошел",Z68*60+AA68)</f>
        <v>0</v>
      </c>
      <c r="AC68" s="64">
        <f aca="true" t="shared" si="53" ref="AC68:AC99">IF(ISNUMBER(AB68),IF(SUM(AB68,Y68)&gt;0,SUM(AB68,Y68),""),"Сошел")</f>
      </c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5">
        <f aca="true" t="shared" si="54" ref="AY68:AY99">IF(SUM(AE68:AX68)&gt;0,SUM(AE68:AX68),"")</f>
      </c>
      <c r="AZ68" s="60"/>
      <c r="BA68" s="60"/>
      <c r="BB68" s="66">
        <f aca="true" t="shared" si="55" ref="BB68:BB99">IF(AZ68="-","Сошел",AZ68*60+BA68)</f>
        <v>0</v>
      </c>
      <c r="BC68" s="67">
        <f aca="true" t="shared" si="56" ref="BC68:BC99">IF(ISNUMBER(BB68),IF(SUM(BB68,AY68)&gt;0,SUM(BB68,AY68),""),"Сошел")</f>
      </c>
      <c r="BD68" s="19">
        <f aca="true" t="shared" si="57" ref="BD68:BD103">IF(AC68="Сошел","Сошел",IF(AC68="","",1+SUMPRODUCT(($C$4:$C$103=C68)*($AC$4:$AC$103&lt;AC68))))</f>
      </c>
      <c r="BE68" s="19">
        <f aca="true" t="shared" si="58" ref="BE68:BE103">IF(AC68="","",IF(B68=0,"",IF(AC68="Сошел","Сошел",1+SUMPRODUCT(($C$4:$C$103=C68)*($AC$4:$AC$103&lt;AC68)*($B$4:$B$103&lt;&gt;0)))))</f>
      </c>
      <c r="BF68" s="19">
        <f aca="true" t="shared" si="59" ref="BF68:BF103">IF(BC68="","",1+SUMPRODUCT(($C$4:$C$103=C68)*($BC$4:$BC$103&lt;BC68)))</f>
      </c>
      <c r="BG68" s="19">
        <f aca="true" t="shared" si="60" ref="BG68:BG103">IF(BC68="","",IF(B68=0,"",1+SUMPRODUCT(($C$4:$C$103=C68)*($BC$4:$BC$103&lt;BC68)*($B$4:$B$103&lt;&gt;0))))</f>
      </c>
      <c r="BH68" s="67">
        <f aca="true" t="shared" si="61" ref="BH68:BH103">IF(AND(ISNUMBER(AC68),ISNUMBER(BC68)),SUM(AC68,BC68),IF(OR(AC68="Сошел",BC68="Сошел"),"Сошел",""))</f>
      </c>
      <c r="BI68" s="19">
        <f aca="true" t="shared" si="62" ref="BI68:BI99">IF(BH68="Сошел","Сошел",IF(BH68="","",1+SUMPRODUCT(($C$4:$C$103=C68)*($BH$4:$BH$103&lt;BH68))))</f>
      </c>
      <c r="BJ68" s="19">
        <f aca="true" t="shared" si="63" ref="BJ68:BJ103">IF(BH68="","",IF(B68=0,"",1+SUMPRODUCT(($C$4:$C$103=C68)*($BH$4:$BH$103&lt;BH68)*($B$4:$B$103&lt;&gt;0))))</f>
      </c>
      <c r="BK68" s="68">
        <f t="shared" si="48"/>
      </c>
      <c r="BL68" s="19">
        <f t="shared" si="49"/>
      </c>
      <c r="BM68" s="19">
        <f t="shared" si="50"/>
      </c>
    </row>
    <row r="69" spans="2:65" ht="24" customHeight="1">
      <c r="B69" s="18" t="e">
        <f>#N/A</f>
        <v>#N/A</v>
      </c>
      <c r="C69" s="19" t="e">
        <f>#N/A</f>
        <v>#N/A</v>
      </c>
      <c r="D69" s="20">
        <f>IF(A69&lt;&gt;"",CONCATENATE(VLOOKUP(A69,Участники!$A$2:$E$103,4),IF(VLOOKUP(A69,Участники!$A$2:$E$103,5)&lt;&gt;"",CONCATENATE(CHAR(10),VLOOKUP(A69,Участники!$A$2:$E$103,5)),""),IF(VLOOKUP(A69,Участники!$A$2:$F$103,6)&lt;&gt;"",CONCATENATE(CHAR(10),VLOOKUP(A69,Участники!$A$2:$F$103,6)),""),IF(VLOOKUP(A69,Участники!$A$2:$G$103,7)&lt;&gt;"",CONCATENATE(CHAR(10),VLOOKUP(A69,Участники!$A$2:$G$103,7)),"")),"")</f>
      </c>
      <c r="Y69" s="61">
        <f t="shared" si="51"/>
      </c>
      <c r="Z69" s="62"/>
      <c r="AA69" s="62"/>
      <c r="AB69" s="63">
        <f t="shared" si="52"/>
        <v>0</v>
      </c>
      <c r="AC69" s="64">
        <f t="shared" si="53"/>
      </c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5">
        <f t="shared" si="54"/>
      </c>
      <c r="AZ69" s="60"/>
      <c r="BA69" s="60"/>
      <c r="BB69" s="66">
        <f t="shared" si="55"/>
        <v>0</v>
      </c>
      <c r="BC69" s="67">
        <f t="shared" si="56"/>
      </c>
      <c r="BD69" s="19">
        <f t="shared" si="57"/>
      </c>
      <c r="BE69" s="19">
        <f t="shared" si="58"/>
      </c>
      <c r="BF69" s="19">
        <f t="shared" si="59"/>
      </c>
      <c r="BG69" s="19">
        <f t="shared" si="60"/>
      </c>
      <c r="BH69" s="67">
        <f t="shared" si="61"/>
      </c>
      <c r="BI69" s="19">
        <f t="shared" si="62"/>
      </c>
      <c r="BJ69" s="19">
        <f t="shared" si="63"/>
      </c>
      <c r="BK69" s="68">
        <f aca="true" t="shared" si="64" ref="BK69:BK103">IF(AC69&gt;BC69,BC69,AC69)</f>
      </c>
      <c r="BL69" s="19">
        <f aca="true" t="shared" si="65" ref="BL69:BL103">IF(BK69="Сошел","Сошел",IF(BK69="","",1+SUMPRODUCT(($C$4:$C$103=C69)*($BK$4:$BK$103&lt;BK69))))</f>
      </c>
      <c r="BM69" s="19">
        <f aca="true" t="shared" si="66" ref="BM69:BM103">IF(BK69="","",IF(B69=0,"",1+SUMPRODUCT(($C$4:$C$103=C69)*($BK$4:$BK$103&lt;BK69)*($B$4:$B$103&lt;&gt;0))))</f>
      </c>
    </row>
    <row r="70" spans="2:65" ht="24" customHeight="1">
      <c r="B70" s="18" t="e">
        <f>#N/A</f>
        <v>#N/A</v>
      </c>
      <c r="C70" s="19" t="e">
        <f>#N/A</f>
        <v>#N/A</v>
      </c>
      <c r="D70" s="20">
        <f>IF(A70&lt;&gt;"",CONCATENATE(VLOOKUP(A70,Участники!$A$2:$E$103,4),IF(VLOOKUP(A70,Участники!$A$2:$E$103,5)&lt;&gt;"",CONCATENATE(CHAR(10),VLOOKUP(A70,Участники!$A$2:$E$103,5)),""),IF(VLOOKUP(A70,Участники!$A$2:$F$103,6)&lt;&gt;"",CONCATENATE(CHAR(10),VLOOKUP(A70,Участники!$A$2:$F$103,6)),""),IF(VLOOKUP(A70,Участники!$A$2:$G$103,7)&lt;&gt;"",CONCATENATE(CHAR(10),VLOOKUP(A70,Участники!$A$2:$G$103,7)),"")),"")</f>
      </c>
      <c r="Y70" s="61">
        <f t="shared" si="51"/>
      </c>
      <c r="Z70" s="62"/>
      <c r="AA70" s="62"/>
      <c r="AB70" s="63">
        <f t="shared" si="52"/>
        <v>0</v>
      </c>
      <c r="AC70" s="64">
        <f t="shared" si="53"/>
      </c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5">
        <f t="shared" si="54"/>
      </c>
      <c r="AZ70" s="60"/>
      <c r="BA70" s="60"/>
      <c r="BB70" s="66">
        <f t="shared" si="55"/>
        <v>0</v>
      </c>
      <c r="BC70" s="67">
        <f t="shared" si="56"/>
      </c>
      <c r="BD70" s="19">
        <f t="shared" si="57"/>
      </c>
      <c r="BE70" s="19">
        <f t="shared" si="58"/>
      </c>
      <c r="BF70" s="19">
        <f t="shared" si="59"/>
      </c>
      <c r="BG70" s="19">
        <f t="shared" si="60"/>
      </c>
      <c r="BH70" s="67">
        <f t="shared" si="61"/>
      </c>
      <c r="BI70" s="19">
        <f t="shared" si="62"/>
      </c>
      <c r="BJ70" s="19">
        <f t="shared" si="63"/>
      </c>
      <c r="BK70" s="68">
        <f>IF(AC70&gt;BC70,BC70,AC70)</f>
      </c>
      <c r="BL70" s="19">
        <f t="shared" si="65"/>
      </c>
      <c r="BM70" s="19">
        <f t="shared" si="66"/>
      </c>
    </row>
    <row r="71" spans="2:65" ht="24" customHeight="1">
      <c r="B71" s="18" t="e">
        <f>#N/A</f>
        <v>#N/A</v>
      </c>
      <c r="C71" s="19" t="e">
        <f>#N/A</f>
        <v>#N/A</v>
      </c>
      <c r="D71" s="20">
        <f>IF(A71&lt;&gt;"",CONCATENATE(VLOOKUP(A71,Участники!$A$2:$E$103,4),IF(VLOOKUP(A71,Участники!$A$2:$E$103,5)&lt;&gt;"",CONCATENATE(CHAR(10),VLOOKUP(A71,Участники!$A$2:$E$103,5)),""),IF(VLOOKUP(A71,Участники!$A$2:$F$103,6)&lt;&gt;"",CONCATENATE(CHAR(10),VLOOKUP(A71,Участники!$A$2:$F$103,6)),""),IF(VLOOKUP(A71,Участники!$A$2:$G$103,7)&lt;&gt;"",CONCATENATE(CHAR(10),VLOOKUP(A71,Участники!$A$2:$G$103,7)),"")),"")</f>
      </c>
      <c r="Y71" s="61">
        <f t="shared" si="51"/>
      </c>
      <c r="Z71" s="62"/>
      <c r="AA71" s="62"/>
      <c r="AB71" s="63">
        <f t="shared" si="52"/>
        <v>0</v>
      </c>
      <c r="AC71" s="64">
        <f t="shared" si="53"/>
      </c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5">
        <f t="shared" si="54"/>
      </c>
      <c r="AZ71" s="60"/>
      <c r="BA71" s="60"/>
      <c r="BB71" s="66">
        <f t="shared" si="55"/>
        <v>0</v>
      </c>
      <c r="BC71" s="67">
        <f t="shared" si="56"/>
      </c>
      <c r="BD71" s="19">
        <f t="shared" si="57"/>
      </c>
      <c r="BE71" s="19">
        <f t="shared" si="58"/>
      </c>
      <c r="BF71" s="19">
        <f t="shared" si="59"/>
      </c>
      <c r="BG71" s="19">
        <f t="shared" si="60"/>
      </c>
      <c r="BH71" s="67">
        <f t="shared" si="61"/>
      </c>
      <c r="BI71" s="19">
        <f t="shared" si="62"/>
      </c>
      <c r="BJ71" s="19">
        <f t="shared" si="63"/>
      </c>
      <c r="BK71" s="68">
        <f t="shared" si="64"/>
      </c>
      <c r="BL71" s="19">
        <f t="shared" si="65"/>
      </c>
      <c r="BM71" s="19">
        <f t="shared" si="66"/>
      </c>
    </row>
    <row r="72" spans="2:65" ht="24" customHeight="1">
      <c r="B72" s="18" t="e">
        <f>#N/A</f>
        <v>#N/A</v>
      </c>
      <c r="C72" s="19" t="e">
        <f>#N/A</f>
        <v>#N/A</v>
      </c>
      <c r="D72" s="20">
        <f>IF(A72&lt;&gt;"",CONCATENATE(VLOOKUP(A72,Участники!$A$2:$E$103,4),IF(VLOOKUP(A72,Участники!$A$2:$E$103,5)&lt;&gt;"",CONCATENATE(CHAR(10),VLOOKUP(A72,Участники!$A$2:$E$103,5)),""),IF(VLOOKUP(A72,Участники!$A$2:$F$103,6)&lt;&gt;"",CONCATENATE(CHAR(10),VLOOKUP(A72,Участники!$A$2:$F$103,6)),""),IF(VLOOKUP(A72,Участники!$A$2:$G$103,7)&lt;&gt;"",CONCATENATE(CHAR(10),VLOOKUP(A72,Участники!$A$2:$G$103,7)),"")),"")</f>
      </c>
      <c r="Y72" s="61">
        <f t="shared" si="51"/>
      </c>
      <c r="Z72" s="62"/>
      <c r="AA72" s="62"/>
      <c r="AB72" s="63">
        <f t="shared" si="52"/>
        <v>0</v>
      </c>
      <c r="AC72" s="64">
        <f t="shared" si="53"/>
      </c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5">
        <f t="shared" si="54"/>
      </c>
      <c r="AZ72" s="60"/>
      <c r="BA72" s="60"/>
      <c r="BB72" s="66">
        <f t="shared" si="55"/>
        <v>0</v>
      </c>
      <c r="BC72" s="67">
        <f t="shared" si="56"/>
      </c>
      <c r="BD72" s="19">
        <f t="shared" si="57"/>
      </c>
      <c r="BE72" s="19">
        <f t="shared" si="58"/>
      </c>
      <c r="BF72" s="19">
        <f t="shared" si="59"/>
      </c>
      <c r="BG72" s="19">
        <f t="shared" si="60"/>
      </c>
      <c r="BH72" s="67">
        <f t="shared" si="61"/>
      </c>
      <c r="BI72" s="19">
        <f t="shared" si="62"/>
      </c>
      <c r="BJ72" s="19">
        <f t="shared" si="63"/>
      </c>
      <c r="BK72" s="68">
        <f t="shared" si="64"/>
      </c>
      <c r="BL72" s="19">
        <f t="shared" si="65"/>
      </c>
      <c r="BM72" s="19">
        <f t="shared" si="66"/>
      </c>
    </row>
    <row r="73" spans="2:65" ht="24" customHeight="1">
      <c r="B73" s="18" t="e">
        <f>#N/A</f>
        <v>#N/A</v>
      </c>
      <c r="C73" s="19" t="e">
        <f>#N/A</f>
        <v>#N/A</v>
      </c>
      <c r="D73" s="20">
        <f>IF(A73&lt;&gt;"",CONCATENATE(VLOOKUP(A73,Участники!$A$2:$E$103,4),IF(VLOOKUP(A73,Участники!$A$2:$E$103,5)&lt;&gt;"",CONCATENATE(CHAR(10),VLOOKUP(A73,Участники!$A$2:$E$103,5)),""),IF(VLOOKUP(A73,Участники!$A$2:$F$103,6)&lt;&gt;"",CONCATENATE(CHAR(10),VLOOKUP(A73,Участники!$A$2:$F$103,6)),""),IF(VLOOKUP(A73,Участники!$A$2:$G$103,7)&lt;&gt;"",CONCATENATE(CHAR(10),VLOOKUP(A73,Участники!$A$2:$G$103,7)),"")),"")</f>
      </c>
      <c r="Y73" s="61">
        <f t="shared" si="51"/>
      </c>
      <c r="Z73" s="62"/>
      <c r="AA73" s="62"/>
      <c r="AB73" s="63">
        <f t="shared" si="52"/>
        <v>0</v>
      </c>
      <c r="AC73" s="64">
        <f t="shared" si="53"/>
      </c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5">
        <f t="shared" si="54"/>
      </c>
      <c r="AZ73" s="60"/>
      <c r="BA73" s="60"/>
      <c r="BB73" s="66">
        <f t="shared" si="55"/>
        <v>0</v>
      </c>
      <c r="BC73" s="67">
        <f t="shared" si="56"/>
      </c>
      <c r="BD73" s="19">
        <f t="shared" si="57"/>
      </c>
      <c r="BE73" s="19">
        <f t="shared" si="58"/>
      </c>
      <c r="BF73" s="19">
        <f t="shared" si="59"/>
      </c>
      <c r="BG73" s="19">
        <f t="shared" si="60"/>
      </c>
      <c r="BH73" s="67">
        <f t="shared" si="61"/>
      </c>
      <c r="BI73" s="19">
        <f t="shared" si="62"/>
      </c>
      <c r="BJ73" s="19">
        <f t="shared" si="63"/>
      </c>
      <c r="BK73" s="68">
        <f t="shared" si="64"/>
      </c>
      <c r="BL73" s="19">
        <f t="shared" si="65"/>
      </c>
      <c r="BM73" s="19">
        <f t="shared" si="66"/>
      </c>
    </row>
    <row r="74" spans="2:65" ht="24" customHeight="1">
      <c r="B74" s="18" t="e">
        <f>#N/A</f>
        <v>#N/A</v>
      </c>
      <c r="C74" s="19" t="e">
        <f>#N/A</f>
        <v>#N/A</v>
      </c>
      <c r="D74" s="20">
        <f>IF(A74&lt;&gt;"",CONCATENATE(VLOOKUP(A74,Участники!$A$2:$E$103,4),IF(VLOOKUP(A74,Участники!$A$2:$E$103,5)&lt;&gt;"",CONCATENATE(CHAR(10),VLOOKUP(A74,Участники!$A$2:$E$103,5)),""),IF(VLOOKUP(A74,Участники!$A$2:$F$103,6)&lt;&gt;"",CONCATENATE(CHAR(10),VLOOKUP(A74,Участники!$A$2:$F$103,6)),""),IF(VLOOKUP(A74,Участники!$A$2:$G$103,7)&lt;&gt;"",CONCATENATE(CHAR(10),VLOOKUP(A74,Участники!$A$2:$G$103,7)),"")),"")</f>
      </c>
      <c r="Y74" s="61">
        <f t="shared" si="51"/>
      </c>
      <c r="Z74" s="62"/>
      <c r="AA74" s="62"/>
      <c r="AB74" s="63">
        <f t="shared" si="52"/>
        <v>0</v>
      </c>
      <c r="AC74" s="64">
        <f t="shared" si="53"/>
      </c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5">
        <f t="shared" si="54"/>
      </c>
      <c r="AZ74" s="60"/>
      <c r="BA74" s="60"/>
      <c r="BB74" s="66">
        <f t="shared" si="55"/>
        <v>0</v>
      </c>
      <c r="BC74" s="67">
        <f t="shared" si="56"/>
      </c>
      <c r="BD74" s="19">
        <f t="shared" si="57"/>
      </c>
      <c r="BE74" s="19">
        <f t="shared" si="58"/>
      </c>
      <c r="BF74" s="19">
        <f t="shared" si="59"/>
      </c>
      <c r="BG74" s="19">
        <f t="shared" si="60"/>
      </c>
      <c r="BH74" s="67">
        <f t="shared" si="61"/>
      </c>
      <c r="BI74" s="19">
        <f t="shared" si="62"/>
      </c>
      <c r="BJ74" s="19">
        <f t="shared" si="63"/>
      </c>
      <c r="BK74" s="68">
        <f t="shared" si="64"/>
      </c>
      <c r="BL74" s="19">
        <f t="shared" si="65"/>
      </c>
      <c r="BM74" s="19">
        <f t="shared" si="66"/>
      </c>
    </row>
    <row r="75" spans="2:65" ht="24" customHeight="1">
      <c r="B75" s="18" t="e">
        <f>#N/A</f>
        <v>#N/A</v>
      </c>
      <c r="C75" s="19" t="e">
        <f>#N/A</f>
        <v>#N/A</v>
      </c>
      <c r="D75" s="20">
        <f>IF(A75&lt;&gt;"",CONCATENATE(VLOOKUP(A75,Участники!$A$2:$E$103,4),IF(VLOOKUP(A75,Участники!$A$2:$E$103,5)&lt;&gt;"",CONCATENATE(CHAR(10),VLOOKUP(A75,Участники!$A$2:$E$103,5)),""),IF(VLOOKUP(A75,Участники!$A$2:$F$103,6)&lt;&gt;"",CONCATENATE(CHAR(10),VLOOKUP(A75,Участники!$A$2:$F$103,6)),""),IF(VLOOKUP(A75,Участники!$A$2:$G$103,7)&lt;&gt;"",CONCATENATE(CHAR(10),VLOOKUP(A75,Участники!$A$2:$G$103,7)),"")),"")</f>
      </c>
      <c r="Y75" s="61">
        <f t="shared" si="51"/>
      </c>
      <c r="Z75" s="62"/>
      <c r="AA75" s="62"/>
      <c r="AB75" s="63">
        <f t="shared" si="52"/>
        <v>0</v>
      </c>
      <c r="AC75" s="64">
        <f t="shared" si="53"/>
      </c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5">
        <f t="shared" si="54"/>
      </c>
      <c r="AZ75" s="60"/>
      <c r="BA75" s="60"/>
      <c r="BB75" s="66">
        <f t="shared" si="55"/>
        <v>0</v>
      </c>
      <c r="BC75" s="67">
        <f t="shared" si="56"/>
      </c>
      <c r="BD75" s="19">
        <f t="shared" si="57"/>
      </c>
      <c r="BE75" s="19">
        <f t="shared" si="58"/>
      </c>
      <c r="BF75" s="19">
        <f t="shared" si="59"/>
      </c>
      <c r="BG75" s="19">
        <f t="shared" si="60"/>
      </c>
      <c r="BH75" s="67">
        <f t="shared" si="61"/>
      </c>
      <c r="BI75" s="19">
        <f t="shared" si="62"/>
      </c>
      <c r="BJ75" s="19">
        <f t="shared" si="63"/>
      </c>
      <c r="BK75" s="68">
        <f t="shared" si="64"/>
      </c>
      <c r="BL75" s="19">
        <f t="shared" si="65"/>
      </c>
      <c r="BM75" s="19">
        <f t="shared" si="66"/>
      </c>
    </row>
    <row r="76" spans="2:65" ht="24" customHeight="1">
      <c r="B76" s="18" t="e">
        <f>#N/A</f>
        <v>#N/A</v>
      </c>
      <c r="C76" s="19" t="e">
        <f>#N/A</f>
        <v>#N/A</v>
      </c>
      <c r="D76" s="20">
        <f>IF(A76&lt;&gt;"",CONCATENATE(VLOOKUP(A76,Участники!$A$2:$E$103,4),IF(VLOOKUP(A76,Участники!$A$2:$E$103,5)&lt;&gt;"",CONCATENATE(CHAR(10),VLOOKUP(A76,Участники!$A$2:$E$103,5)),""),IF(VLOOKUP(A76,Участники!$A$2:$F$103,6)&lt;&gt;"",CONCATENATE(CHAR(10),VLOOKUP(A76,Участники!$A$2:$F$103,6)),""),IF(VLOOKUP(A76,Участники!$A$2:$G$103,7)&lt;&gt;"",CONCATENATE(CHAR(10),VLOOKUP(A76,Участники!$A$2:$G$103,7)),"")),"")</f>
      </c>
      <c r="Y76" s="61">
        <f t="shared" si="51"/>
      </c>
      <c r="Z76" s="62"/>
      <c r="AA76" s="62"/>
      <c r="AB76" s="63">
        <f t="shared" si="52"/>
        <v>0</v>
      </c>
      <c r="AC76" s="64">
        <f t="shared" si="53"/>
      </c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5">
        <f t="shared" si="54"/>
      </c>
      <c r="AZ76" s="60"/>
      <c r="BA76" s="60"/>
      <c r="BB76" s="66">
        <f t="shared" si="55"/>
        <v>0</v>
      </c>
      <c r="BC76" s="67">
        <f t="shared" si="56"/>
      </c>
      <c r="BD76" s="19">
        <f t="shared" si="57"/>
      </c>
      <c r="BE76" s="19">
        <f t="shared" si="58"/>
      </c>
      <c r="BF76" s="19">
        <f t="shared" si="59"/>
      </c>
      <c r="BG76" s="19">
        <f t="shared" si="60"/>
      </c>
      <c r="BH76" s="67">
        <f t="shared" si="61"/>
      </c>
      <c r="BI76" s="19">
        <f t="shared" si="62"/>
      </c>
      <c r="BJ76" s="19">
        <f t="shared" si="63"/>
      </c>
      <c r="BK76" s="68">
        <f t="shared" si="64"/>
      </c>
      <c r="BL76" s="19">
        <f t="shared" si="65"/>
      </c>
      <c r="BM76" s="19">
        <f t="shared" si="66"/>
      </c>
    </row>
    <row r="77" spans="2:65" ht="24" customHeight="1">
      <c r="B77" s="18" t="e">
        <f>#N/A</f>
        <v>#N/A</v>
      </c>
      <c r="C77" s="19" t="e">
        <f>#N/A</f>
        <v>#N/A</v>
      </c>
      <c r="D77" s="20">
        <f>IF(A77&lt;&gt;"",CONCATENATE(VLOOKUP(A77,Участники!$A$2:$E$103,4),IF(VLOOKUP(A77,Участники!$A$2:$E$103,5)&lt;&gt;"",CONCATENATE(CHAR(10),VLOOKUP(A77,Участники!$A$2:$E$103,5)),""),IF(VLOOKUP(A77,Участники!$A$2:$F$103,6)&lt;&gt;"",CONCATENATE(CHAR(10),VLOOKUP(A77,Участники!$A$2:$F$103,6)),""),IF(VLOOKUP(A77,Участники!$A$2:$G$103,7)&lt;&gt;"",CONCATENATE(CHAR(10),VLOOKUP(A77,Участники!$A$2:$G$103,7)),"")),"")</f>
      </c>
      <c r="Y77" s="61">
        <f t="shared" si="51"/>
      </c>
      <c r="Z77" s="62"/>
      <c r="AA77" s="62"/>
      <c r="AB77" s="63">
        <f t="shared" si="52"/>
        <v>0</v>
      </c>
      <c r="AC77" s="64">
        <f t="shared" si="53"/>
      </c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5">
        <f t="shared" si="54"/>
      </c>
      <c r="AZ77" s="60"/>
      <c r="BA77" s="60"/>
      <c r="BB77" s="66">
        <f t="shared" si="55"/>
        <v>0</v>
      </c>
      <c r="BC77" s="67">
        <f t="shared" si="56"/>
      </c>
      <c r="BD77" s="19">
        <f t="shared" si="57"/>
      </c>
      <c r="BE77" s="19">
        <f t="shared" si="58"/>
      </c>
      <c r="BF77" s="19">
        <f t="shared" si="59"/>
      </c>
      <c r="BG77" s="19">
        <f t="shared" si="60"/>
      </c>
      <c r="BH77" s="67">
        <f t="shared" si="61"/>
      </c>
      <c r="BI77" s="19">
        <f t="shared" si="62"/>
      </c>
      <c r="BJ77" s="19">
        <f t="shared" si="63"/>
      </c>
      <c r="BK77" s="68">
        <f t="shared" si="64"/>
      </c>
      <c r="BL77" s="19">
        <f t="shared" si="65"/>
      </c>
      <c r="BM77" s="19">
        <f t="shared" si="66"/>
      </c>
    </row>
    <row r="78" spans="2:65" ht="24" customHeight="1">
      <c r="B78" s="18" t="e">
        <f>#N/A</f>
        <v>#N/A</v>
      </c>
      <c r="C78" s="19" t="e">
        <f>#N/A</f>
        <v>#N/A</v>
      </c>
      <c r="D78" s="20">
        <f>IF(A78&lt;&gt;"",CONCATENATE(VLOOKUP(A78,Участники!$A$2:$E$103,4),IF(VLOOKUP(A78,Участники!$A$2:$E$103,5)&lt;&gt;"",CONCATENATE(CHAR(10),VLOOKUP(A78,Участники!$A$2:$E$103,5)),""),IF(VLOOKUP(A78,Участники!$A$2:$F$103,6)&lt;&gt;"",CONCATENATE(CHAR(10),VLOOKUP(A78,Участники!$A$2:$F$103,6)),""),IF(VLOOKUP(A78,Участники!$A$2:$G$103,7)&lt;&gt;"",CONCATENATE(CHAR(10),VLOOKUP(A78,Участники!$A$2:$G$103,7)),"")),"")</f>
      </c>
      <c r="Y78" s="61">
        <f t="shared" si="51"/>
      </c>
      <c r="Z78" s="62"/>
      <c r="AA78" s="62"/>
      <c r="AB78" s="63">
        <f t="shared" si="52"/>
        <v>0</v>
      </c>
      <c r="AC78" s="64">
        <f t="shared" si="53"/>
      </c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5">
        <f t="shared" si="54"/>
      </c>
      <c r="AZ78" s="60"/>
      <c r="BA78" s="60"/>
      <c r="BB78" s="66">
        <f t="shared" si="55"/>
        <v>0</v>
      </c>
      <c r="BC78" s="67">
        <f t="shared" si="56"/>
      </c>
      <c r="BD78" s="19">
        <f t="shared" si="57"/>
      </c>
      <c r="BE78" s="19">
        <f t="shared" si="58"/>
      </c>
      <c r="BF78" s="19">
        <f t="shared" si="59"/>
      </c>
      <c r="BG78" s="19">
        <f t="shared" si="60"/>
      </c>
      <c r="BH78" s="67">
        <f t="shared" si="61"/>
      </c>
      <c r="BI78" s="19">
        <f t="shared" si="62"/>
      </c>
      <c r="BJ78" s="19">
        <f t="shared" si="63"/>
      </c>
      <c r="BK78" s="68">
        <f t="shared" si="64"/>
      </c>
      <c r="BL78" s="19">
        <f t="shared" si="65"/>
      </c>
      <c r="BM78" s="19">
        <f t="shared" si="66"/>
      </c>
    </row>
    <row r="79" spans="2:65" ht="24" customHeight="1">
      <c r="B79" s="18" t="e">
        <f>#N/A</f>
        <v>#N/A</v>
      </c>
      <c r="C79" s="19" t="e">
        <f>#N/A</f>
        <v>#N/A</v>
      </c>
      <c r="D79" s="20">
        <f>IF(A79&lt;&gt;"",CONCATENATE(VLOOKUP(A79,Участники!$A$2:$E$103,4),IF(VLOOKUP(A79,Участники!$A$2:$E$103,5)&lt;&gt;"",CONCATENATE(CHAR(10),VLOOKUP(A79,Участники!$A$2:$E$103,5)),""),IF(VLOOKUP(A79,Участники!$A$2:$F$103,6)&lt;&gt;"",CONCATENATE(CHAR(10),VLOOKUP(A79,Участники!$A$2:$F$103,6)),""),IF(VLOOKUP(A79,Участники!$A$2:$G$103,7)&lt;&gt;"",CONCATENATE(CHAR(10),VLOOKUP(A79,Участники!$A$2:$G$103,7)),"")),"")</f>
      </c>
      <c r="Y79" s="61">
        <f t="shared" si="51"/>
      </c>
      <c r="Z79" s="62"/>
      <c r="AA79" s="62"/>
      <c r="AB79" s="63">
        <f t="shared" si="52"/>
        <v>0</v>
      </c>
      <c r="AC79" s="64">
        <f t="shared" si="53"/>
      </c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5">
        <f t="shared" si="54"/>
      </c>
      <c r="AZ79" s="60"/>
      <c r="BA79" s="60"/>
      <c r="BB79" s="66">
        <f t="shared" si="55"/>
        <v>0</v>
      </c>
      <c r="BC79" s="67">
        <f t="shared" si="56"/>
      </c>
      <c r="BD79" s="19">
        <f t="shared" si="57"/>
      </c>
      <c r="BE79" s="19">
        <f t="shared" si="58"/>
      </c>
      <c r="BF79" s="19">
        <f t="shared" si="59"/>
      </c>
      <c r="BG79" s="19">
        <f t="shared" si="60"/>
      </c>
      <c r="BH79" s="67">
        <f t="shared" si="61"/>
      </c>
      <c r="BI79" s="19">
        <f t="shared" si="62"/>
      </c>
      <c r="BJ79" s="19">
        <f t="shared" si="63"/>
      </c>
      <c r="BK79" s="68">
        <f t="shared" si="64"/>
      </c>
      <c r="BL79" s="19">
        <f t="shared" si="65"/>
      </c>
      <c r="BM79" s="19">
        <f t="shared" si="66"/>
      </c>
    </row>
    <row r="80" spans="2:65" ht="24" customHeight="1">
      <c r="B80" s="18" t="e">
        <f>#N/A</f>
        <v>#N/A</v>
      </c>
      <c r="C80" s="19" t="e">
        <f>#N/A</f>
        <v>#N/A</v>
      </c>
      <c r="D80" s="20">
        <f>IF(A80&lt;&gt;"",CONCATENATE(VLOOKUP(A80,Участники!$A$2:$E$103,4),IF(VLOOKUP(A80,Участники!$A$2:$E$103,5)&lt;&gt;"",CONCATENATE(CHAR(10),VLOOKUP(A80,Участники!$A$2:$E$103,5)),""),IF(VLOOKUP(A80,Участники!$A$2:$F$103,6)&lt;&gt;"",CONCATENATE(CHAR(10),VLOOKUP(A80,Участники!$A$2:$F$103,6)),""),IF(VLOOKUP(A80,Участники!$A$2:$G$103,7)&lt;&gt;"",CONCATENATE(CHAR(10),VLOOKUP(A80,Участники!$A$2:$G$103,7)),"")),"")</f>
      </c>
      <c r="Y80" s="61">
        <f t="shared" si="51"/>
      </c>
      <c r="Z80" s="62"/>
      <c r="AA80" s="62"/>
      <c r="AB80" s="63">
        <f t="shared" si="52"/>
        <v>0</v>
      </c>
      <c r="AC80" s="64">
        <f t="shared" si="53"/>
      </c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5">
        <f t="shared" si="54"/>
      </c>
      <c r="AZ80" s="60"/>
      <c r="BA80" s="60"/>
      <c r="BB80" s="66">
        <f t="shared" si="55"/>
        <v>0</v>
      </c>
      <c r="BC80" s="67">
        <f t="shared" si="56"/>
      </c>
      <c r="BD80" s="19">
        <f t="shared" si="57"/>
      </c>
      <c r="BE80" s="19">
        <f t="shared" si="58"/>
      </c>
      <c r="BF80" s="19">
        <f t="shared" si="59"/>
      </c>
      <c r="BG80" s="19">
        <f t="shared" si="60"/>
      </c>
      <c r="BH80" s="67">
        <f t="shared" si="61"/>
      </c>
      <c r="BI80" s="19">
        <f t="shared" si="62"/>
      </c>
      <c r="BJ80" s="19">
        <f t="shared" si="63"/>
      </c>
      <c r="BK80" s="68">
        <f t="shared" si="64"/>
      </c>
      <c r="BL80" s="19">
        <f t="shared" si="65"/>
      </c>
      <c r="BM80" s="19">
        <f t="shared" si="66"/>
      </c>
    </row>
    <row r="81" spans="2:65" ht="24" customHeight="1">
      <c r="B81" s="18" t="e">
        <f>#N/A</f>
        <v>#N/A</v>
      </c>
      <c r="C81" s="19" t="e">
        <f>#N/A</f>
        <v>#N/A</v>
      </c>
      <c r="D81" s="20">
        <f>IF(A81&lt;&gt;"",CONCATENATE(VLOOKUP(A81,Участники!$A$2:$E$103,4),IF(VLOOKUP(A81,Участники!$A$2:$E$103,5)&lt;&gt;"",CONCATENATE(CHAR(10),VLOOKUP(A81,Участники!$A$2:$E$103,5)),""),IF(VLOOKUP(A81,Участники!$A$2:$F$103,6)&lt;&gt;"",CONCATENATE(CHAR(10),VLOOKUP(A81,Участники!$A$2:$F$103,6)),""),IF(VLOOKUP(A81,Участники!$A$2:$G$103,7)&lt;&gt;"",CONCATENATE(CHAR(10),VLOOKUP(A81,Участники!$A$2:$G$103,7)),"")),"")</f>
      </c>
      <c r="Y81" s="61">
        <f t="shared" si="51"/>
      </c>
      <c r="Z81" s="62"/>
      <c r="AA81" s="62"/>
      <c r="AB81" s="63">
        <f t="shared" si="52"/>
        <v>0</v>
      </c>
      <c r="AC81" s="64">
        <f t="shared" si="53"/>
      </c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5">
        <f t="shared" si="54"/>
      </c>
      <c r="AZ81" s="60"/>
      <c r="BA81" s="60"/>
      <c r="BB81" s="66">
        <f t="shared" si="55"/>
        <v>0</v>
      </c>
      <c r="BC81" s="67">
        <f t="shared" si="56"/>
      </c>
      <c r="BD81" s="19">
        <f t="shared" si="57"/>
      </c>
      <c r="BE81" s="19">
        <f t="shared" si="58"/>
      </c>
      <c r="BF81" s="19">
        <f t="shared" si="59"/>
      </c>
      <c r="BG81" s="19">
        <f t="shared" si="60"/>
      </c>
      <c r="BH81" s="67">
        <f t="shared" si="61"/>
      </c>
      <c r="BI81" s="19">
        <f t="shared" si="62"/>
      </c>
      <c r="BJ81" s="19">
        <f t="shared" si="63"/>
      </c>
      <c r="BK81" s="68">
        <f t="shared" si="64"/>
      </c>
      <c r="BL81" s="19">
        <f t="shared" si="65"/>
      </c>
      <c r="BM81" s="19">
        <f t="shared" si="66"/>
      </c>
    </row>
    <row r="82" spans="2:65" ht="24" customHeight="1">
      <c r="B82" s="18" t="e">
        <f>#N/A</f>
        <v>#N/A</v>
      </c>
      <c r="C82" s="19" t="e">
        <f>#N/A</f>
        <v>#N/A</v>
      </c>
      <c r="D82" s="20">
        <f>IF(A82&lt;&gt;"",CONCATENATE(VLOOKUP(A82,Участники!$A$2:$E$103,4),IF(VLOOKUP(A82,Участники!$A$2:$E$103,5)&lt;&gt;"",CONCATENATE(CHAR(10),VLOOKUP(A82,Участники!$A$2:$E$103,5)),""),IF(VLOOKUP(A82,Участники!$A$2:$F$103,6)&lt;&gt;"",CONCATENATE(CHAR(10),VLOOKUP(A82,Участники!$A$2:$F$103,6)),""),IF(VLOOKUP(A82,Участники!$A$2:$G$103,7)&lt;&gt;"",CONCATENATE(CHAR(10),VLOOKUP(A82,Участники!$A$2:$G$103,7)),"")),"")</f>
      </c>
      <c r="Y82" s="61">
        <f t="shared" si="51"/>
      </c>
      <c r="Z82" s="62"/>
      <c r="AA82" s="62"/>
      <c r="AB82" s="63">
        <f t="shared" si="52"/>
        <v>0</v>
      </c>
      <c r="AC82" s="64">
        <f t="shared" si="53"/>
      </c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5">
        <f t="shared" si="54"/>
      </c>
      <c r="AZ82" s="60"/>
      <c r="BA82" s="60"/>
      <c r="BB82" s="66">
        <f t="shared" si="55"/>
        <v>0</v>
      </c>
      <c r="BC82" s="67">
        <f t="shared" si="56"/>
      </c>
      <c r="BD82" s="19">
        <f t="shared" si="57"/>
      </c>
      <c r="BE82" s="19">
        <f t="shared" si="58"/>
      </c>
      <c r="BF82" s="19">
        <f t="shared" si="59"/>
      </c>
      <c r="BG82" s="19">
        <f t="shared" si="60"/>
      </c>
      <c r="BH82" s="67">
        <f t="shared" si="61"/>
      </c>
      <c r="BI82" s="19">
        <f t="shared" si="62"/>
      </c>
      <c r="BJ82" s="19">
        <f t="shared" si="63"/>
      </c>
      <c r="BK82" s="68">
        <f t="shared" si="64"/>
      </c>
      <c r="BL82" s="19">
        <f t="shared" si="65"/>
      </c>
      <c r="BM82" s="19">
        <f t="shared" si="66"/>
      </c>
    </row>
    <row r="83" spans="2:65" ht="24" customHeight="1">
      <c r="B83" s="18" t="e">
        <f>#N/A</f>
        <v>#N/A</v>
      </c>
      <c r="C83" s="19" t="e">
        <f>#N/A</f>
        <v>#N/A</v>
      </c>
      <c r="D83" s="20">
        <f>IF(A83&lt;&gt;"",CONCATENATE(VLOOKUP(A83,Участники!$A$2:$E$103,4),IF(VLOOKUP(A83,Участники!$A$2:$E$103,5)&lt;&gt;"",CONCATENATE(CHAR(10),VLOOKUP(A83,Участники!$A$2:$E$103,5)),""),IF(VLOOKUP(A83,Участники!$A$2:$F$103,6)&lt;&gt;"",CONCATENATE(CHAR(10),VLOOKUP(A83,Участники!$A$2:$F$103,6)),""),IF(VLOOKUP(A83,Участники!$A$2:$G$103,7)&lt;&gt;"",CONCATENATE(CHAR(10),VLOOKUP(A83,Участники!$A$2:$G$103,7)),"")),"")</f>
      </c>
      <c r="Y83" s="61">
        <f t="shared" si="51"/>
      </c>
      <c r="Z83" s="62"/>
      <c r="AA83" s="62"/>
      <c r="AB83" s="63">
        <f t="shared" si="52"/>
        <v>0</v>
      </c>
      <c r="AC83" s="64">
        <f t="shared" si="53"/>
      </c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5">
        <f t="shared" si="54"/>
      </c>
      <c r="AZ83" s="60"/>
      <c r="BA83" s="60"/>
      <c r="BB83" s="66">
        <f t="shared" si="55"/>
        <v>0</v>
      </c>
      <c r="BC83" s="67">
        <f t="shared" si="56"/>
      </c>
      <c r="BD83" s="19">
        <f t="shared" si="57"/>
      </c>
      <c r="BE83" s="19">
        <f t="shared" si="58"/>
      </c>
      <c r="BF83" s="19">
        <f t="shared" si="59"/>
      </c>
      <c r="BG83" s="19">
        <f t="shared" si="60"/>
      </c>
      <c r="BH83" s="67">
        <f t="shared" si="61"/>
      </c>
      <c r="BI83" s="19">
        <f t="shared" si="62"/>
      </c>
      <c r="BJ83" s="19">
        <f t="shared" si="63"/>
      </c>
      <c r="BK83" s="68">
        <f t="shared" si="64"/>
      </c>
      <c r="BL83" s="19">
        <f t="shared" si="65"/>
      </c>
      <c r="BM83" s="19">
        <f t="shared" si="66"/>
      </c>
    </row>
    <row r="84" spans="2:65" ht="24" customHeight="1">
      <c r="B84" s="18" t="e">
        <f>#N/A</f>
        <v>#N/A</v>
      </c>
      <c r="C84" s="19" t="e">
        <f>#N/A</f>
        <v>#N/A</v>
      </c>
      <c r="D84" s="20">
        <f>IF(A84&lt;&gt;"",CONCATENATE(VLOOKUP(A84,Участники!$A$2:$E$103,4),IF(VLOOKUP(A84,Участники!$A$2:$E$103,5)&lt;&gt;"",CONCATENATE(CHAR(10),VLOOKUP(A84,Участники!$A$2:$E$103,5)),""),IF(VLOOKUP(A84,Участники!$A$2:$F$103,6)&lt;&gt;"",CONCATENATE(CHAR(10),VLOOKUP(A84,Участники!$A$2:$F$103,6)),""),IF(VLOOKUP(A84,Участники!$A$2:$G$103,7)&lt;&gt;"",CONCATENATE(CHAR(10),VLOOKUP(A84,Участники!$A$2:$G$103,7)),"")),"")</f>
      </c>
      <c r="Y84" s="61">
        <f t="shared" si="51"/>
      </c>
      <c r="Z84" s="62"/>
      <c r="AA84" s="62"/>
      <c r="AB84" s="63">
        <f t="shared" si="52"/>
        <v>0</v>
      </c>
      <c r="AC84" s="64">
        <f t="shared" si="53"/>
      </c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5">
        <f t="shared" si="54"/>
      </c>
      <c r="AZ84" s="60"/>
      <c r="BA84" s="60"/>
      <c r="BB84" s="66">
        <f t="shared" si="55"/>
        <v>0</v>
      </c>
      <c r="BC84" s="67">
        <f t="shared" si="56"/>
      </c>
      <c r="BD84" s="19">
        <f t="shared" si="57"/>
      </c>
      <c r="BE84" s="19">
        <f t="shared" si="58"/>
      </c>
      <c r="BF84" s="19">
        <f t="shared" si="59"/>
      </c>
      <c r="BG84" s="19">
        <f t="shared" si="60"/>
      </c>
      <c r="BH84" s="67">
        <f t="shared" si="61"/>
      </c>
      <c r="BI84" s="19">
        <f t="shared" si="62"/>
      </c>
      <c r="BJ84" s="19">
        <f t="shared" si="63"/>
      </c>
      <c r="BK84" s="68">
        <f t="shared" si="64"/>
      </c>
      <c r="BL84" s="19">
        <f t="shared" si="65"/>
      </c>
      <c r="BM84" s="19">
        <f t="shared" si="66"/>
      </c>
    </row>
    <row r="85" spans="2:65" ht="24" customHeight="1">
      <c r="B85" s="18" t="e">
        <f>#N/A</f>
        <v>#N/A</v>
      </c>
      <c r="C85" s="19" t="e">
        <f>#N/A</f>
        <v>#N/A</v>
      </c>
      <c r="D85" s="20">
        <f>IF(A85&lt;&gt;"",CONCATENATE(VLOOKUP(A85,Участники!$A$2:$E$103,4),IF(VLOOKUP(A85,Участники!$A$2:$E$103,5)&lt;&gt;"",CONCATENATE(CHAR(10),VLOOKUP(A85,Участники!$A$2:$E$103,5)),""),IF(VLOOKUP(A85,Участники!$A$2:$F$103,6)&lt;&gt;"",CONCATENATE(CHAR(10),VLOOKUP(A85,Участники!$A$2:$F$103,6)),""),IF(VLOOKUP(A85,Участники!$A$2:$G$103,7)&lt;&gt;"",CONCATENATE(CHAR(10),VLOOKUP(A85,Участники!$A$2:$G$103,7)),"")),"")</f>
      </c>
      <c r="Y85" s="61">
        <f t="shared" si="51"/>
      </c>
      <c r="Z85" s="62"/>
      <c r="AA85" s="62"/>
      <c r="AB85" s="63">
        <f t="shared" si="52"/>
        <v>0</v>
      </c>
      <c r="AC85" s="64">
        <f t="shared" si="53"/>
      </c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5">
        <f t="shared" si="54"/>
      </c>
      <c r="AZ85" s="60"/>
      <c r="BA85" s="60"/>
      <c r="BB85" s="66">
        <f t="shared" si="55"/>
        <v>0</v>
      </c>
      <c r="BC85" s="67">
        <f t="shared" si="56"/>
      </c>
      <c r="BD85" s="19">
        <f t="shared" si="57"/>
      </c>
      <c r="BE85" s="19">
        <f t="shared" si="58"/>
      </c>
      <c r="BF85" s="19">
        <f t="shared" si="59"/>
      </c>
      <c r="BG85" s="19">
        <f t="shared" si="60"/>
      </c>
      <c r="BH85" s="67">
        <f t="shared" si="61"/>
      </c>
      <c r="BI85" s="19">
        <f t="shared" si="62"/>
      </c>
      <c r="BJ85" s="19">
        <f t="shared" si="63"/>
      </c>
      <c r="BK85" s="68">
        <f t="shared" si="64"/>
      </c>
      <c r="BL85" s="19">
        <f t="shared" si="65"/>
      </c>
      <c r="BM85" s="19">
        <f t="shared" si="66"/>
      </c>
    </row>
    <row r="86" spans="2:65" ht="24" customHeight="1">
      <c r="B86" s="18" t="e">
        <f>#N/A</f>
        <v>#N/A</v>
      </c>
      <c r="C86" s="19" t="e">
        <f>#N/A</f>
        <v>#N/A</v>
      </c>
      <c r="D86" s="20">
        <f>IF(A86&lt;&gt;"",CONCATENATE(VLOOKUP(A86,Участники!$A$2:$E$103,4),IF(VLOOKUP(A86,Участники!$A$2:$E$103,5)&lt;&gt;"",CONCATENATE(CHAR(10),VLOOKUP(A86,Участники!$A$2:$E$103,5)),""),IF(VLOOKUP(A86,Участники!$A$2:$F$103,6)&lt;&gt;"",CONCATENATE(CHAR(10),VLOOKUP(A86,Участники!$A$2:$F$103,6)),""),IF(VLOOKUP(A86,Участники!$A$2:$G$103,7)&lt;&gt;"",CONCATENATE(CHAR(10),VLOOKUP(A86,Участники!$A$2:$G$103,7)),"")),"")</f>
      </c>
      <c r="Y86" s="61">
        <f t="shared" si="51"/>
      </c>
      <c r="Z86" s="62"/>
      <c r="AA86" s="62"/>
      <c r="AB86" s="63">
        <f t="shared" si="52"/>
        <v>0</v>
      </c>
      <c r="AC86" s="64">
        <f t="shared" si="53"/>
      </c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5">
        <f t="shared" si="54"/>
      </c>
      <c r="AZ86" s="60"/>
      <c r="BA86" s="60"/>
      <c r="BB86" s="66">
        <f t="shared" si="55"/>
        <v>0</v>
      </c>
      <c r="BC86" s="67">
        <f t="shared" si="56"/>
      </c>
      <c r="BD86" s="19">
        <f t="shared" si="57"/>
      </c>
      <c r="BE86" s="19">
        <f t="shared" si="58"/>
      </c>
      <c r="BF86" s="19">
        <f t="shared" si="59"/>
      </c>
      <c r="BG86" s="19">
        <f t="shared" si="60"/>
      </c>
      <c r="BH86" s="67">
        <f t="shared" si="61"/>
      </c>
      <c r="BI86" s="19">
        <f t="shared" si="62"/>
      </c>
      <c r="BJ86" s="19">
        <f t="shared" si="63"/>
      </c>
      <c r="BK86" s="68">
        <f t="shared" si="64"/>
      </c>
      <c r="BL86" s="19">
        <f t="shared" si="65"/>
      </c>
      <c r="BM86" s="19">
        <f t="shared" si="66"/>
      </c>
    </row>
    <row r="87" spans="2:65" ht="24" customHeight="1">
      <c r="B87" s="18" t="e">
        <f>#N/A</f>
        <v>#N/A</v>
      </c>
      <c r="C87" s="19" t="e">
        <f>#N/A</f>
        <v>#N/A</v>
      </c>
      <c r="D87" s="20">
        <f>IF(A87&lt;&gt;"",CONCATENATE(VLOOKUP(A87,Участники!$A$2:$E$103,4),IF(VLOOKUP(A87,Участники!$A$2:$E$103,5)&lt;&gt;"",CONCATENATE(CHAR(10),VLOOKUP(A87,Участники!$A$2:$E$103,5)),""),IF(VLOOKUP(A87,Участники!$A$2:$F$103,6)&lt;&gt;"",CONCATENATE(CHAR(10),VLOOKUP(A87,Участники!$A$2:$F$103,6)),""),IF(VLOOKUP(A87,Участники!$A$2:$G$103,7)&lt;&gt;"",CONCATENATE(CHAR(10),VLOOKUP(A87,Участники!$A$2:$G$103,7)),"")),"")</f>
      </c>
      <c r="Y87" s="61">
        <f t="shared" si="51"/>
      </c>
      <c r="Z87" s="62"/>
      <c r="AA87" s="62"/>
      <c r="AB87" s="63">
        <f t="shared" si="52"/>
        <v>0</v>
      </c>
      <c r="AC87" s="64">
        <f t="shared" si="53"/>
      </c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5">
        <f t="shared" si="54"/>
      </c>
      <c r="AZ87" s="60"/>
      <c r="BA87" s="60"/>
      <c r="BB87" s="66">
        <f t="shared" si="55"/>
        <v>0</v>
      </c>
      <c r="BC87" s="67">
        <f t="shared" si="56"/>
      </c>
      <c r="BD87" s="19">
        <f t="shared" si="57"/>
      </c>
      <c r="BE87" s="19">
        <f t="shared" si="58"/>
      </c>
      <c r="BF87" s="19">
        <f t="shared" si="59"/>
      </c>
      <c r="BG87" s="19">
        <f t="shared" si="60"/>
      </c>
      <c r="BH87" s="67">
        <f t="shared" si="61"/>
      </c>
      <c r="BI87" s="19">
        <f t="shared" si="62"/>
      </c>
      <c r="BJ87" s="19">
        <f t="shared" si="63"/>
      </c>
      <c r="BK87" s="68">
        <f t="shared" si="64"/>
      </c>
      <c r="BL87" s="19">
        <f t="shared" si="65"/>
      </c>
      <c r="BM87" s="19">
        <f t="shared" si="66"/>
      </c>
    </row>
    <row r="88" spans="2:65" ht="24" customHeight="1">
      <c r="B88" s="18" t="e">
        <f>#N/A</f>
        <v>#N/A</v>
      </c>
      <c r="C88" s="19" t="e">
        <f>#N/A</f>
        <v>#N/A</v>
      </c>
      <c r="D88" s="20">
        <f>IF(A88&lt;&gt;"",CONCATENATE(VLOOKUP(A88,Участники!$A$2:$E$103,4),IF(VLOOKUP(A88,Участники!$A$2:$E$103,5)&lt;&gt;"",CONCATENATE(CHAR(10),VLOOKUP(A88,Участники!$A$2:$E$103,5)),""),IF(VLOOKUP(A88,Участники!$A$2:$F$103,6)&lt;&gt;"",CONCATENATE(CHAR(10),VLOOKUP(A88,Участники!$A$2:$F$103,6)),""),IF(VLOOKUP(A88,Участники!$A$2:$G$103,7)&lt;&gt;"",CONCATENATE(CHAR(10),VLOOKUP(A88,Участники!$A$2:$G$103,7)),"")),"")</f>
      </c>
      <c r="Y88" s="61">
        <f t="shared" si="51"/>
      </c>
      <c r="Z88" s="62"/>
      <c r="AA88" s="62"/>
      <c r="AB88" s="63">
        <f t="shared" si="52"/>
        <v>0</v>
      </c>
      <c r="AC88" s="64">
        <f t="shared" si="53"/>
      </c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5">
        <f t="shared" si="54"/>
      </c>
      <c r="AZ88" s="60"/>
      <c r="BA88" s="60"/>
      <c r="BB88" s="66">
        <f t="shared" si="55"/>
        <v>0</v>
      </c>
      <c r="BC88" s="67">
        <f t="shared" si="56"/>
      </c>
      <c r="BD88" s="19">
        <f t="shared" si="57"/>
      </c>
      <c r="BE88" s="19">
        <f t="shared" si="58"/>
      </c>
      <c r="BF88" s="19">
        <f t="shared" si="59"/>
      </c>
      <c r="BG88" s="19">
        <f t="shared" si="60"/>
      </c>
      <c r="BH88" s="67">
        <f t="shared" si="61"/>
      </c>
      <c r="BI88" s="19">
        <f t="shared" si="62"/>
      </c>
      <c r="BJ88" s="19">
        <f t="shared" si="63"/>
      </c>
      <c r="BK88" s="68">
        <f t="shared" si="64"/>
      </c>
      <c r="BL88" s="19">
        <f t="shared" si="65"/>
      </c>
      <c r="BM88" s="19">
        <f t="shared" si="66"/>
      </c>
    </row>
    <row r="89" spans="2:65" ht="24" customHeight="1">
      <c r="B89" s="18" t="e">
        <f>#N/A</f>
        <v>#N/A</v>
      </c>
      <c r="C89" s="19" t="e">
        <f>#N/A</f>
        <v>#N/A</v>
      </c>
      <c r="D89" s="20">
        <f>IF(A89&lt;&gt;"",CONCATENATE(VLOOKUP(A89,Участники!$A$2:$E$103,4),IF(VLOOKUP(A89,Участники!$A$2:$E$103,5)&lt;&gt;"",CONCATENATE(CHAR(10),VLOOKUP(A89,Участники!$A$2:$E$103,5)),""),IF(VLOOKUP(A89,Участники!$A$2:$F$103,6)&lt;&gt;"",CONCATENATE(CHAR(10),VLOOKUP(A89,Участники!$A$2:$F$103,6)),""),IF(VLOOKUP(A89,Участники!$A$2:$G$103,7)&lt;&gt;"",CONCATENATE(CHAR(10),VLOOKUP(A89,Участники!$A$2:$G$103,7)),"")),"")</f>
      </c>
      <c r="Y89" s="61">
        <f t="shared" si="51"/>
      </c>
      <c r="Z89" s="62"/>
      <c r="AA89" s="62"/>
      <c r="AB89" s="63">
        <f t="shared" si="52"/>
        <v>0</v>
      </c>
      <c r="AC89" s="64">
        <f t="shared" si="53"/>
      </c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5">
        <f t="shared" si="54"/>
      </c>
      <c r="AZ89" s="60"/>
      <c r="BA89" s="60"/>
      <c r="BB89" s="66">
        <f t="shared" si="55"/>
        <v>0</v>
      </c>
      <c r="BC89" s="67">
        <f t="shared" si="56"/>
      </c>
      <c r="BD89" s="19">
        <f t="shared" si="57"/>
      </c>
      <c r="BE89" s="19">
        <f t="shared" si="58"/>
      </c>
      <c r="BF89" s="19">
        <f t="shared" si="59"/>
      </c>
      <c r="BG89" s="19">
        <f t="shared" si="60"/>
      </c>
      <c r="BH89" s="67">
        <f t="shared" si="61"/>
      </c>
      <c r="BI89" s="19">
        <f t="shared" si="62"/>
      </c>
      <c r="BJ89" s="19">
        <f t="shared" si="63"/>
      </c>
      <c r="BK89" s="68">
        <f t="shared" si="64"/>
      </c>
      <c r="BL89" s="19">
        <f t="shared" si="65"/>
      </c>
      <c r="BM89" s="19">
        <f t="shared" si="66"/>
      </c>
    </row>
    <row r="90" spans="2:65" ht="24" customHeight="1">
      <c r="B90" s="18" t="e">
        <f>#N/A</f>
        <v>#N/A</v>
      </c>
      <c r="C90" s="19" t="e">
        <f>#N/A</f>
        <v>#N/A</v>
      </c>
      <c r="D90" s="20">
        <f>IF(A90&lt;&gt;"",CONCATENATE(VLOOKUP(A90,Участники!$A$2:$E$103,4),IF(VLOOKUP(A90,Участники!$A$2:$E$103,5)&lt;&gt;"",CONCATENATE(CHAR(10),VLOOKUP(A90,Участники!$A$2:$E$103,5)),""),IF(VLOOKUP(A90,Участники!$A$2:$F$103,6)&lt;&gt;"",CONCATENATE(CHAR(10),VLOOKUP(A90,Участники!$A$2:$F$103,6)),""),IF(VLOOKUP(A90,Участники!$A$2:$G$103,7)&lt;&gt;"",CONCATENATE(CHAR(10),VLOOKUP(A90,Участники!$A$2:$G$103,7)),"")),"")</f>
      </c>
      <c r="Y90" s="61">
        <f t="shared" si="51"/>
      </c>
      <c r="Z90" s="62"/>
      <c r="AA90" s="62"/>
      <c r="AB90" s="63">
        <f t="shared" si="52"/>
        <v>0</v>
      </c>
      <c r="AC90" s="64">
        <f t="shared" si="53"/>
      </c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5">
        <f t="shared" si="54"/>
      </c>
      <c r="AZ90" s="60"/>
      <c r="BA90" s="60"/>
      <c r="BB90" s="66">
        <f t="shared" si="55"/>
        <v>0</v>
      </c>
      <c r="BC90" s="67">
        <f t="shared" si="56"/>
      </c>
      <c r="BD90" s="19">
        <f t="shared" si="57"/>
      </c>
      <c r="BE90" s="19">
        <f t="shared" si="58"/>
      </c>
      <c r="BF90" s="19">
        <f t="shared" si="59"/>
      </c>
      <c r="BG90" s="19">
        <f t="shared" si="60"/>
      </c>
      <c r="BH90" s="67">
        <f t="shared" si="61"/>
      </c>
      <c r="BI90" s="19">
        <f t="shared" si="62"/>
      </c>
      <c r="BJ90" s="19">
        <f t="shared" si="63"/>
      </c>
      <c r="BK90" s="68">
        <f t="shared" si="64"/>
      </c>
      <c r="BL90" s="19">
        <f t="shared" si="65"/>
      </c>
      <c r="BM90" s="19">
        <f t="shared" si="66"/>
      </c>
    </row>
    <row r="91" spans="2:65" ht="24" customHeight="1">
      <c r="B91" s="18" t="e">
        <f>#N/A</f>
        <v>#N/A</v>
      </c>
      <c r="C91" s="19" t="e">
        <f>#N/A</f>
        <v>#N/A</v>
      </c>
      <c r="D91" s="20">
        <f>IF(A91&lt;&gt;"",CONCATENATE(VLOOKUP(A91,Участники!$A$2:$E$103,4),IF(VLOOKUP(A91,Участники!$A$2:$E$103,5)&lt;&gt;"",CONCATENATE(CHAR(10),VLOOKUP(A91,Участники!$A$2:$E$103,5)),""),IF(VLOOKUP(A91,Участники!$A$2:$F$103,6)&lt;&gt;"",CONCATENATE(CHAR(10),VLOOKUP(A91,Участники!$A$2:$F$103,6)),""),IF(VLOOKUP(A91,Участники!$A$2:$G$103,7)&lt;&gt;"",CONCATENATE(CHAR(10),VLOOKUP(A91,Участники!$A$2:$G$103,7)),"")),"")</f>
      </c>
      <c r="Y91" s="61">
        <f t="shared" si="51"/>
      </c>
      <c r="Z91" s="62"/>
      <c r="AA91" s="62"/>
      <c r="AB91" s="63">
        <f t="shared" si="52"/>
        <v>0</v>
      </c>
      <c r="AC91" s="64">
        <f t="shared" si="53"/>
      </c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5">
        <f t="shared" si="54"/>
      </c>
      <c r="AZ91" s="60"/>
      <c r="BA91" s="60"/>
      <c r="BB91" s="66">
        <f t="shared" si="55"/>
        <v>0</v>
      </c>
      <c r="BC91" s="67">
        <f t="shared" si="56"/>
      </c>
      <c r="BD91" s="19">
        <f t="shared" si="57"/>
      </c>
      <c r="BE91" s="19">
        <f t="shared" si="58"/>
      </c>
      <c r="BF91" s="19">
        <f t="shared" si="59"/>
      </c>
      <c r="BG91" s="19">
        <f t="shared" si="60"/>
      </c>
      <c r="BH91" s="67">
        <f t="shared" si="61"/>
      </c>
      <c r="BI91" s="19">
        <f t="shared" si="62"/>
      </c>
      <c r="BJ91" s="19">
        <f t="shared" si="63"/>
      </c>
      <c r="BK91" s="68">
        <f t="shared" si="64"/>
      </c>
      <c r="BL91" s="19">
        <f t="shared" si="65"/>
      </c>
      <c r="BM91" s="19">
        <f t="shared" si="66"/>
      </c>
    </row>
    <row r="92" spans="2:65" ht="24" customHeight="1">
      <c r="B92" s="18" t="e">
        <f>#N/A</f>
        <v>#N/A</v>
      </c>
      <c r="C92" s="19" t="e">
        <f>#N/A</f>
        <v>#N/A</v>
      </c>
      <c r="D92" s="20">
        <f>IF(A92&lt;&gt;"",CONCATENATE(VLOOKUP(A92,Участники!$A$2:$E$103,4),IF(VLOOKUP(A92,Участники!$A$2:$E$103,5)&lt;&gt;"",CONCATENATE(CHAR(10),VLOOKUP(A92,Участники!$A$2:$E$103,5)),""),IF(VLOOKUP(A92,Участники!$A$2:$F$103,6)&lt;&gt;"",CONCATENATE(CHAR(10),VLOOKUP(A92,Участники!$A$2:$F$103,6)),""),IF(VLOOKUP(A92,Участники!$A$2:$G$103,7)&lt;&gt;"",CONCATENATE(CHAR(10),VLOOKUP(A92,Участники!$A$2:$G$103,7)),"")),"")</f>
      </c>
      <c r="Y92" s="61">
        <f t="shared" si="51"/>
      </c>
      <c r="Z92" s="62"/>
      <c r="AA92" s="62"/>
      <c r="AB92" s="63">
        <f t="shared" si="52"/>
        <v>0</v>
      </c>
      <c r="AC92" s="64">
        <f t="shared" si="53"/>
      </c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5">
        <f t="shared" si="54"/>
      </c>
      <c r="AZ92" s="60"/>
      <c r="BA92" s="60"/>
      <c r="BB92" s="66">
        <f t="shared" si="55"/>
        <v>0</v>
      </c>
      <c r="BC92" s="67">
        <f t="shared" si="56"/>
      </c>
      <c r="BD92" s="19">
        <f t="shared" si="57"/>
      </c>
      <c r="BE92" s="19">
        <f t="shared" si="58"/>
      </c>
      <c r="BF92" s="19">
        <f t="shared" si="59"/>
      </c>
      <c r="BG92" s="19">
        <f t="shared" si="60"/>
      </c>
      <c r="BH92" s="67">
        <f t="shared" si="61"/>
      </c>
      <c r="BI92" s="19">
        <f t="shared" si="62"/>
      </c>
      <c r="BJ92" s="19">
        <f t="shared" si="63"/>
      </c>
      <c r="BK92" s="68">
        <f t="shared" si="64"/>
      </c>
      <c r="BL92" s="19">
        <f t="shared" si="65"/>
      </c>
      <c r="BM92" s="19">
        <f t="shared" si="66"/>
      </c>
    </row>
    <row r="93" spans="2:65" ht="24" customHeight="1">
      <c r="B93" s="18" t="e">
        <f>#N/A</f>
        <v>#N/A</v>
      </c>
      <c r="C93" s="19" t="e">
        <f>#N/A</f>
        <v>#N/A</v>
      </c>
      <c r="D93" s="20">
        <f>IF(A93&lt;&gt;"",CONCATENATE(VLOOKUP(A93,Участники!$A$2:$E$103,4),IF(VLOOKUP(A93,Участники!$A$2:$E$103,5)&lt;&gt;"",CONCATENATE(CHAR(10),VLOOKUP(A93,Участники!$A$2:$E$103,5)),""),IF(VLOOKUP(A93,Участники!$A$2:$F$103,6)&lt;&gt;"",CONCATENATE(CHAR(10),VLOOKUP(A93,Участники!$A$2:$F$103,6)),""),IF(VLOOKUP(A93,Участники!$A$2:$G$103,7)&lt;&gt;"",CONCATENATE(CHAR(10),VLOOKUP(A93,Участники!$A$2:$G$103,7)),"")),"")</f>
      </c>
      <c r="Y93" s="61">
        <f t="shared" si="51"/>
      </c>
      <c r="Z93" s="62"/>
      <c r="AA93" s="62"/>
      <c r="AB93" s="63">
        <f t="shared" si="52"/>
        <v>0</v>
      </c>
      <c r="AC93" s="64">
        <f t="shared" si="53"/>
      </c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5">
        <f t="shared" si="54"/>
      </c>
      <c r="AZ93" s="60"/>
      <c r="BA93" s="60"/>
      <c r="BB93" s="66">
        <f t="shared" si="55"/>
        <v>0</v>
      </c>
      <c r="BC93" s="67">
        <f t="shared" si="56"/>
      </c>
      <c r="BD93" s="19">
        <f t="shared" si="57"/>
      </c>
      <c r="BE93" s="19">
        <f t="shared" si="58"/>
      </c>
      <c r="BF93" s="19">
        <f t="shared" si="59"/>
      </c>
      <c r="BG93" s="19">
        <f t="shared" si="60"/>
      </c>
      <c r="BH93" s="67">
        <f t="shared" si="61"/>
      </c>
      <c r="BI93" s="19">
        <f t="shared" si="62"/>
      </c>
      <c r="BJ93" s="19">
        <f t="shared" si="63"/>
      </c>
      <c r="BK93" s="68">
        <f t="shared" si="64"/>
      </c>
      <c r="BL93" s="19">
        <f t="shared" si="65"/>
      </c>
      <c r="BM93" s="19">
        <f t="shared" si="66"/>
      </c>
    </row>
    <row r="94" spans="2:65" ht="24" customHeight="1">
      <c r="B94" s="18" t="e">
        <f>#N/A</f>
        <v>#N/A</v>
      </c>
      <c r="C94" s="19" t="e">
        <f>#N/A</f>
        <v>#N/A</v>
      </c>
      <c r="D94" s="20">
        <f>IF(A94&lt;&gt;"",CONCATENATE(VLOOKUP(A94,Участники!$A$2:$E$103,4),IF(VLOOKUP(A94,Участники!$A$2:$E$103,5)&lt;&gt;"",CONCATENATE(CHAR(10),VLOOKUP(A94,Участники!$A$2:$E$103,5)),""),IF(VLOOKUP(A94,Участники!$A$2:$F$103,6)&lt;&gt;"",CONCATENATE(CHAR(10),VLOOKUP(A94,Участники!$A$2:$F$103,6)),""),IF(VLOOKUP(A94,Участники!$A$2:$G$103,7)&lt;&gt;"",CONCATENATE(CHAR(10),VLOOKUP(A94,Участники!$A$2:$G$103,7)),"")),"")</f>
      </c>
      <c r="Y94" s="61">
        <f t="shared" si="51"/>
      </c>
      <c r="Z94" s="62"/>
      <c r="AA94" s="62"/>
      <c r="AB94" s="63">
        <f t="shared" si="52"/>
        <v>0</v>
      </c>
      <c r="AC94" s="64">
        <f t="shared" si="53"/>
      </c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5">
        <f t="shared" si="54"/>
      </c>
      <c r="AZ94" s="60"/>
      <c r="BA94" s="60"/>
      <c r="BB94" s="66">
        <f t="shared" si="55"/>
        <v>0</v>
      </c>
      <c r="BC94" s="67">
        <f t="shared" si="56"/>
      </c>
      <c r="BD94" s="19">
        <f t="shared" si="57"/>
      </c>
      <c r="BE94" s="19">
        <f t="shared" si="58"/>
      </c>
      <c r="BF94" s="19">
        <f t="shared" si="59"/>
      </c>
      <c r="BG94" s="19">
        <f t="shared" si="60"/>
      </c>
      <c r="BH94" s="67">
        <f t="shared" si="61"/>
      </c>
      <c r="BI94" s="19">
        <f t="shared" si="62"/>
      </c>
      <c r="BJ94" s="19">
        <f t="shared" si="63"/>
      </c>
      <c r="BK94" s="68">
        <f t="shared" si="64"/>
      </c>
      <c r="BL94" s="19">
        <f t="shared" si="65"/>
      </c>
      <c r="BM94" s="19">
        <f t="shared" si="66"/>
      </c>
    </row>
    <row r="95" spans="2:65" ht="24" customHeight="1">
      <c r="B95" s="18" t="e">
        <f>#N/A</f>
        <v>#N/A</v>
      </c>
      <c r="C95" s="19" t="e">
        <f>#N/A</f>
        <v>#N/A</v>
      </c>
      <c r="D95" s="20">
        <f>IF(A95&lt;&gt;"",CONCATENATE(VLOOKUP(A95,Участники!$A$2:$E$103,4),IF(VLOOKUP(A95,Участники!$A$2:$E$103,5)&lt;&gt;"",CONCATENATE(CHAR(10),VLOOKUP(A95,Участники!$A$2:$E$103,5)),""),IF(VLOOKUP(A95,Участники!$A$2:$F$103,6)&lt;&gt;"",CONCATENATE(CHAR(10),VLOOKUP(A95,Участники!$A$2:$F$103,6)),""),IF(VLOOKUP(A95,Участники!$A$2:$G$103,7)&lt;&gt;"",CONCATENATE(CHAR(10),VLOOKUP(A95,Участники!$A$2:$G$103,7)),"")),"")</f>
      </c>
      <c r="Y95" s="61">
        <f t="shared" si="51"/>
      </c>
      <c r="Z95" s="62"/>
      <c r="AA95" s="62"/>
      <c r="AB95" s="63">
        <f t="shared" si="52"/>
        <v>0</v>
      </c>
      <c r="AC95" s="64">
        <f t="shared" si="53"/>
      </c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5">
        <f t="shared" si="54"/>
      </c>
      <c r="AZ95" s="60"/>
      <c r="BA95" s="60"/>
      <c r="BB95" s="66">
        <f t="shared" si="55"/>
        <v>0</v>
      </c>
      <c r="BC95" s="67">
        <f t="shared" si="56"/>
      </c>
      <c r="BD95" s="19">
        <f t="shared" si="57"/>
      </c>
      <c r="BE95" s="19">
        <f t="shared" si="58"/>
      </c>
      <c r="BF95" s="19">
        <f t="shared" si="59"/>
      </c>
      <c r="BG95" s="19">
        <f t="shared" si="60"/>
      </c>
      <c r="BH95" s="67">
        <f t="shared" si="61"/>
      </c>
      <c r="BI95" s="19">
        <f t="shared" si="62"/>
      </c>
      <c r="BJ95" s="19">
        <f t="shared" si="63"/>
      </c>
      <c r="BK95" s="68">
        <f t="shared" si="64"/>
      </c>
      <c r="BL95" s="19">
        <f t="shared" si="65"/>
      </c>
      <c r="BM95" s="19">
        <f t="shared" si="66"/>
      </c>
    </row>
    <row r="96" spans="2:65" ht="24" customHeight="1">
      <c r="B96" s="18" t="e">
        <f>#N/A</f>
        <v>#N/A</v>
      </c>
      <c r="C96" s="19" t="e">
        <f>#N/A</f>
        <v>#N/A</v>
      </c>
      <c r="D96" s="20">
        <f>IF(A96&lt;&gt;"",CONCATENATE(VLOOKUP(A96,Участники!$A$2:$E$103,4),IF(VLOOKUP(A96,Участники!$A$2:$E$103,5)&lt;&gt;"",CONCATENATE(CHAR(10),VLOOKUP(A96,Участники!$A$2:$E$103,5)),""),IF(VLOOKUP(A96,Участники!$A$2:$F$103,6)&lt;&gt;"",CONCATENATE(CHAR(10),VLOOKUP(A96,Участники!$A$2:$F$103,6)),""),IF(VLOOKUP(A96,Участники!$A$2:$G$103,7)&lt;&gt;"",CONCATENATE(CHAR(10),VLOOKUP(A96,Участники!$A$2:$G$103,7)),"")),"")</f>
      </c>
      <c r="Y96" s="61">
        <f t="shared" si="51"/>
      </c>
      <c r="Z96" s="62"/>
      <c r="AA96" s="62"/>
      <c r="AB96" s="63">
        <f t="shared" si="52"/>
        <v>0</v>
      </c>
      <c r="AC96" s="64">
        <f t="shared" si="53"/>
      </c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5">
        <f t="shared" si="54"/>
      </c>
      <c r="AZ96" s="60"/>
      <c r="BA96" s="60"/>
      <c r="BB96" s="66">
        <f t="shared" si="55"/>
        <v>0</v>
      </c>
      <c r="BC96" s="67">
        <f t="shared" si="56"/>
      </c>
      <c r="BD96" s="19">
        <f t="shared" si="57"/>
      </c>
      <c r="BE96" s="19">
        <f t="shared" si="58"/>
      </c>
      <c r="BF96" s="19">
        <f t="shared" si="59"/>
      </c>
      <c r="BG96" s="19">
        <f t="shared" si="60"/>
      </c>
      <c r="BH96" s="67">
        <f t="shared" si="61"/>
      </c>
      <c r="BI96" s="19">
        <f t="shared" si="62"/>
      </c>
      <c r="BJ96" s="19">
        <f t="shared" si="63"/>
      </c>
      <c r="BK96" s="68">
        <f t="shared" si="64"/>
      </c>
      <c r="BL96" s="19">
        <f t="shared" si="65"/>
      </c>
      <c r="BM96" s="19">
        <f t="shared" si="66"/>
      </c>
    </row>
    <row r="97" spans="2:65" ht="24" customHeight="1">
      <c r="B97" s="18" t="e">
        <f>#N/A</f>
        <v>#N/A</v>
      </c>
      <c r="C97" s="19" t="e">
        <f>#N/A</f>
        <v>#N/A</v>
      </c>
      <c r="D97" s="20">
        <f>IF(A97&lt;&gt;"",CONCATENATE(VLOOKUP(A97,Участники!$A$2:$E$103,4),IF(VLOOKUP(A97,Участники!$A$2:$E$103,5)&lt;&gt;"",CONCATENATE(CHAR(10),VLOOKUP(A97,Участники!$A$2:$E$103,5)),""),IF(VLOOKUP(A97,Участники!$A$2:$F$103,6)&lt;&gt;"",CONCATENATE(CHAR(10),VLOOKUP(A97,Участники!$A$2:$F$103,6)),""),IF(VLOOKUP(A97,Участники!$A$2:$G$103,7)&lt;&gt;"",CONCATENATE(CHAR(10),VLOOKUP(A97,Участники!$A$2:$G$103,7)),"")),"")</f>
      </c>
      <c r="Y97" s="61">
        <f t="shared" si="51"/>
      </c>
      <c r="Z97" s="62"/>
      <c r="AA97" s="62"/>
      <c r="AB97" s="63">
        <f t="shared" si="52"/>
        <v>0</v>
      </c>
      <c r="AC97" s="64">
        <f t="shared" si="53"/>
      </c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5">
        <f t="shared" si="54"/>
      </c>
      <c r="AZ97" s="60"/>
      <c r="BA97" s="60"/>
      <c r="BB97" s="66">
        <f t="shared" si="55"/>
        <v>0</v>
      </c>
      <c r="BC97" s="67">
        <f t="shared" si="56"/>
      </c>
      <c r="BD97" s="19">
        <f t="shared" si="57"/>
      </c>
      <c r="BE97" s="19">
        <f t="shared" si="58"/>
      </c>
      <c r="BF97" s="19">
        <f t="shared" si="59"/>
      </c>
      <c r="BG97" s="19">
        <f t="shared" si="60"/>
      </c>
      <c r="BH97" s="67">
        <f t="shared" si="61"/>
      </c>
      <c r="BI97" s="19">
        <f t="shared" si="62"/>
      </c>
      <c r="BJ97" s="19">
        <f t="shared" si="63"/>
      </c>
      <c r="BK97" s="68">
        <f t="shared" si="64"/>
      </c>
      <c r="BL97" s="19">
        <f t="shared" si="65"/>
      </c>
      <c r="BM97" s="19">
        <f t="shared" si="66"/>
      </c>
    </row>
    <row r="98" spans="2:65" ht="24" customHeight="1">
      <c r="B98" s="18" t="e">
        <f>#N/A</f>
        <v>#N/A</v>
      </c>
      <c r="C98" s="19" t="e">
        <f>#N/A</f>
        <v>#N/A</v>
      </c>
      <c r="D98" s="20">
        <f>IF(A98&lt;&gt;"",CONCATENATE(VLOOKUP(A98,Участники!$A$2:$E$103,4),IF(VLOOKUP(A98,Участники!$A$2:$E$103,5)&lt;&gt;"",CONCATENATE(CHAR(10),VLOOKUP(A98,Участники!$A$2:$E$103,5)),""),IF(VLOOKUP(A98,Участники!$A$2:$F$103,6)&lt;&gt;"",CONCATENATE(CHAR(10),VLOOKUP(A98,Участники!$A$2:$F$103,6)),""),IF(VLOOKUP(A98,Участники!$A$2:$G$103,7)&lt;&gt;"",CONCATENATE(CHAR(10),VLOOKUP(A98,Участники!$A$2:$G$103,7)),"")),"")</f>
      </c>
      <c r="Y98" s="61">
        <f t="shared" si="51"/>
      </c>
      <c r="AB98" s="63">
        <f t="shared" si="52"/>
        <v>0</v>
      </c>
      <c r="AC98" s="64">
        <f t="shared" si="53"/>
      </c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5">
        <f t="shared" si="54"/>
      </c>
      <c r="AZ98" s="60"/>
      <c r="BA98" s="60"/>
      <c r="BB98" s="66">
        <f t="shared" si="55"/>
        <v>0</v>
      </c>
      <c r="BC98" s="67">
        <f t="shared" si="56"/>
      </c>
      <c r="BD98" s="19">
        <f t="shared" si="57"/>
      </c>
      <c r="BE98" s="19">
        <f t="shared" si="58"/>
      </c>
      <c r="BF98" s="19">
        <f t="shared" si="59"/>
      </c>
      <c r="BG98" s="19">
        <f t="shared" si="60"/>
      </c>
      <c r="BH98" s="67">
        <f t="shared" si="61"/>
      </c>
      <c r="BI98" s="19">
        <f t="shared" si="62"/>
      </c>
      <c r="BJ98" s="19">
        <f t="shared" si="63"/>
      </c>
      <c r="BK98" s="68">
        <f t="shared" si="64"/>
      </c>
      <c r="BL98" s="19">
        <f t="shared" si="65"/>
      </c>
      <c r="BM98" s="19">
        <f t="shared" si="66"/>
      </c>
    </row>
    <row r="99" spans="2:65" ht="24" customHeight="1">
      <c r="B99" s="18" t="e">
        <f>#N/A</f>
        <v>#N/A</v>
      </c>
      <c r="C99" s="19" t="e">
        <f>#N/A</f>
        <v>#N/A</v>
      </c>
      <c r="D99" s="20">
        <f>IF(A99&lt;&gt;"",CONCATENATE(VLOOKUP(A99,Участники!$A$2:$E$103,4),IF(VLOOKUP(A99,Участники!$A$2:$E$103,5)&lt;&gt;"",CONCATENATE(CHAR(10),VLOOKUP(A99,Участники!$A$2:$E$103,5)),""),IF(VLOOKUP(A99,Участники!$A$2:$F$103,6)&lt;&gt;"",CONCATENATE(CHAR(10),VLOOKUP(A99,Участники!$A$2:$F$103,6)),""),IF(VLOOKUP(A99,Участники!$A$2:$G$103,7)&lt;&gt;"",CONCATENATE(CHAR(10),VLOOKUP(A99,Участники!$A$2:$G$103,7)),"")),"")</f>
      </c>
      <c r="Y99" s="61">
        <f t="shared" si="51"/>
      </c>
      <c r="AB99" s="63">
        <f t="shared" si="52"/>
        <v>0</v>
      </c>
      <c r="AC99" s="64">
        <f t="shared" si="53"/>
      </c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5">
        <f t="shared" si="54"/>
      </c>
      <c r="AZ99" s="60"/>
      <c r="BA99" s="60"/>
      <c r="BB99" s="66">
        <f t="shared" si="55"/>
        <v>0</v>
      </c>
      <c r="BC99" s="67">
        <f t="shared" si="56"/>
      </c>
      <c r="BD99" s="19">
        <f t="shared" si="57"/>
      </c>
      <c r="BE99" s="19">
        <f t="shared" si="58"/>
      </c>
      <c r="BF99" s="19">
        <f t="shared" si="59"/>
      </c>
      <c r="BG99" s="19">
        <f t="shared" si="60"/>
      </c>
      <c r="BH99" s="67">
        <f t="shared" si="61"/>
      </c>
      <c r="BI99" s="19">
        <f t="shared" si="62"/>
      </c>
      <c r="BJ99" s="19">
        <f t="shared" si="63"/>
      </c>
      <c r="BK99" s="68">
        <f t="shared" si="64"/>
      </c>
      <c r="BL99" s="19">
        <f t="shared" si="65"/>
      </c>
      <c r="BM99" s="19">
        <f t="shared" si="66"/>
      </c>
    </row>
    <row r="100" spans="2:65" ht="24" customHeight="1">
      <c r="B100" s="18" t="e">
        <f>#N/A</f>
        <v>#N/A</v>
      </c>
      <c r="C100" s="19" t="e">
        <f>#N/A</f>
        <v>#N/A</v>
      </c>
      <c r="D100" s="20">
        <f>IF(A100&lt;&gt;"",CONCATENATE(VLOOKUP(A100,Участники!$A$2:$E$103,4),IF(VLOOKUP(A100,Участники!$A$2:$E$103,5)&lt;&gt;"",CONCATENATE(CHAR(10),VLOOKUP(A100,Участники!$A$2:$E$103,5)),""),IF(VLOOKUP(A100,Участники!$A$2:$F$103,6)&lt;&gt;"",CONCATENATE(CHAR(10),VLOOKUP(A100,Участники!$A$2:$F$103,6)),""),IF(VLOOKUP(A100,Участники!$A$2:$G$103,7)&lt;&gt;"",CONCATENATE(CHAR(10),VLOOKUP(A100,Участники!$A$2:$G$103,7)),"")),"")</f>
      </c>
      <c r="Y100" s="61">
        <f>IF(SUM(E100:X100)&gt;0,SUM(E100:X100),"")</f>
      </c>
      <c r="AB100" s="63">
        <f>IF(Z100="-","Сошел",Z100*60+AA100)</f>
        <v>0</v>
      </c>
      <c r="AC100" s="64">
        <f>IF(ISNUMBER(AB100),IF(SUM(AB100,Y100)&gt;0,SUM(AB100,Y100),""),"Сошел")</f>
      </c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5">
        <f>IF(SUM(AE100:AX100)&gt;0,SUM(AE100:AX100),"")</f>
      </c>
      <c r="AZ100" s="60"/>
      <c r="BA100" s="60"/>
      <c r="BB100" s="66">
        <f>IF(AZ100="-","Сошел",AZ100*60+BA100)</f>
        <v>0</v>
      </c>
      <c r="BC100" s="67">
        <f>IF(ISNUMBER(BB100),IF(SUM(BB100,AY100)&gt;0,SUM(BB100,AY100),""),"Сошел")</f>
      </c>
      <c r="BD100" s="19">
        <f t="shared" si="57"/>
      </c>
      <c r="BE100" s="19">
        <f t="shared" si="58"/>
      </c>
      <c r="BF100" s="19">
        <f t="shared" si="59"/>
      </c>
      <c r="BG100" s="19">
        <f t="shared" si="60"/>
      </c>
      <c r="BH100" s="67">
        <f t="shared" si="61"/>
      </c>
      <c r="BI100" s="19">
        <f>IF(BH100="Сошел","Сошел",IF(BH100="","",1+SUMPRODUCT(($C$4:$C$103=C100)*($BH$4:$BH$103&lt;BH100))))</f>
      </c>
      <c r="BJ100" s="19">
        <f t="shared" si="63"/>
      </c>
      <c r="BK100" s="68">
        <f t="shared" si="64"/>
      </c>
      <c r="BL100" s="19">
        <f t="shared" si="65"/>
      </c>
      <c r="BM100" s="19">
        <f t="shared" si="66"/>
      </c>
    </row>
    <row r="101" spans="2:65" ht="24" customHeight="1">
      <c r="B101" s="18" t="e">
        <f>#N/A</f>
        <v>#N/A</v>
      </c>
      <c r="C101" s="19" t="e">
        <f>#N/A</f>
        <v>#N/A</v>
      </c>
      <c r="D101" s="20">
        <f>IF(A101&lt;&gt;"",CONCATENATE(VLOOKUP(A101,Участники!$A$2:$E$103,4),IF(VLOOKUP(A101,Участники!$A$2:$E$103,5)&lt;&gt;"",CONCATENATE(CHAR(10),VLOOKUP(A101,Участники!$A$2:$E$103,5)),""),IF(VLOOKUP(A101,Участники!$A$2:$F$103,6)&lt;&gt;"",CONCATENATE(CHAR(10),VLOOKUP(A101,Участники!$A$2:$F$103,6)),""),IF(VLOOKUP(A101,Участники!$A$2:$G$103,7)&lt;&gt;"",CONCATENATE(CHAR(10),VLOOKUP(A101,Участники!$A$2:$G$103,7)),"")),"")</f>
      </c>
      <c r="Y101" s="61">
        <f>IF(SUM(E101:X101)&gt;0,SUM(E101:X101),"")</f>
      </c>
      <c r="AB101" s="63">
        <f>IF(Z101="-","Сошел",Z101*60+AA101)</f>
        <v>0</v>
      </c>
      <c r="AC101" s="64">
        <f>IF(ISNUMBER(AB101),IF(SUM(AB101,Y101)&gt;0,SUM(AB101,Y101),""),"Сошел")</f>
      </c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5">
        <f>IF(SUM(AE101:AX101)&gt;0,SUM(AE101:AX101),"")</f>
      </c>
      <c r="AZ101" s="60"/>
      <c r="BA101" s="60"/>
      <c r="BB101" s="66">
        <f>IF(AZ101="-","Сошел",AZ101*60+BA101)</f>
        <v>0</v>
      </c>
      <c r="BC101" s="67">
        <f>IF(ISNUMBER(BB101),IF(SUM(BB101,AY101)&gt;0,SUM(BB101,AY101),""),"Сошел")</f>
      </c>
      <c r="BD101" s="19">
        <f t="shared" si="57"/>
      </c>
      <c r="BE101" s="19">
        <f t="shared" si="58"/>
      </c>
      <c r="BF101" s="19">
        <f t="shared" si="59"/>
      </c>
      <c r="BG101" s="19">
        <f t="shared" si="60"/>
      </c>
      <c r="BH101" s="67">
        <f t="shared" si="61"/>
      </c>
      <c r="BI101" s="19">
        <f>IF(BH101="Сошел","Сошел",IF(BH101="","",1+SUMPRODUCT(($C$4:$C$103=C101)*($BH$4:$BH$103&lt;BH101))))</f>
      </c>
      <c r="BJ101" s="19">
        <f t="shared" si="63"/>
      </c>
      <c r="BK101" s="68">
        <f t="shared" si="64"/>
      </c>
      <c r="BL101" s="19">
        <f t="shared" si="65"/>
      </c>
      <c r="BM101" s="19">
        <f t="shared" si="66"/>
      </c>
    </row>
    <row r="102" spans="2:65" ht="24" customHeight="1">
      <c r="B102" s="18" t="e">
        <f>#N/A</f>
        <v>#N/A</v>
      </c>
      <c r="C102" s="19" t="e">
        <f>#N/A</f>
        <v>#N/A</v>
      </c>
      <c r="D102" s="20">
        <f>IF(A102&lt;&gt;"",CONCATENATE(VLOOKUP(A102,Участники!$A$2:$E$103,4),IF(VLOOKUP(A102,Участники!$A$2:$E$103,5)&lt;&gt;"",CONCATENATE(CHAR(10),VLOOKUP(A102,Участники!$A$2:$E$103,5)),""),IF(VLOOKUP(A102,Участники!$A$2:$F$103,6)&lt;&gt;"",CONCATENATE(CHAR(10),VLOOKUP(A102,Участники!$A$2:$F$103,6)),""),IF(VLOOKUP(A102,Участники!$A$2:$G$103,7)&lt;&gt;"",CONCATENATE(CHAR(10),VLOOKUP(A102,Участники!$A$2:$G$103,7)),"")),"")</f>
      </c>
      <c r="Y102" s="61">
        <f>IF(SUM(E102:X102)&gt;0,SUM(E102:X102),"")</f>
      </c>
      <c r="AB102" s="63">
        <f>IF(Z102="-","Сошел",Z102*60+AA102)</f>
        <v>0</v>
      </c>
      <c r="AC102" s="64">
        <f>IF(ISNUMBER(AB102),IF(SUM(AB102,Y102)&gt;0,SUM(AB102,Y102),""),"Сошел")</f>
      </c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5">
        <f>IF(SUM(AE102:AX102)&gt;0,SUM(AE102:AX102),"")</f>
      </c>
      <c r="AZ102" s="60"/>
      <c r="BA102" s="60"/>
      <c r="BB102" s="66">
        <f>IF(AZ102="-","Сошел",AZ102*60+BA102)</f>
        <v>0</v>
      </c>
      <c r="BC102" s="67">
        <f>IF(ISNUMBER(BB102),IF(SUM(BB102,AY102)&gt;0,SUM(BB102,AY102),""),"Сошел")</f>
      </c>
      <c r="BD102" s="19">
        <f t="shared" si="57"/>
      </c>
      <c r="BE102" s="19">
        <f t="shared" si="58"/>
      </c>
      <c r="BF102" s="19">
        <f t="shared" si="59"/>
      </c>
      <c r="BG102" s="19">
        <f t="shared" si="60"/>
      </c>
      <c r="BH102" s="67">
        <f t="shared" si="61"/>
      </c>
      <c r="BI102" s="19">
        <f>IF(BH102="Сошел","Сошел",IF(BH102="","",1+SUMPRODUCT(($C$4:$C$103=C102)*($BH$4:$BH$103&lt;BH102))))</f>
      </c>
      <c r="BJ102" s="19">
        <f t="shared" si="63"/>
      </c>
      <c r="BK102" s="68">
        <f t="shared" si="64"/>
      </c>
      <c r="BL102" s="19">
        <f t="shared" si="65"/>
      </c>
      <c r="BM102" s="19">
        <f t="shared" si="66"/>
      </c>
    </row>
    <row r="103" spans="2:65" ht="24" customHeight="1">
      <c r="B103" s="18" t="e">
        <f>#N/A</f>
        <v>#N/A</v>
      </c>
      <c r="C103" s="19" t="e">
        <f>#N/A</f>
        <v>#N/A</v>
      </c>
      <c r="D103" s="20">
        <f>IF(A103&lt;&gt;"",CONCATENATE(VLOOKUP(A103,Участники!$A$2:$E$103,4),IF(VLOOKUP(A103,Участники!$A$2:$E$103,5)&lt;&gt;"",CONCATENATE(CHAR(10),VLOOKUP(A103,Участники!$A$2:$E$103,5)),""),IF(VLOOKUP(A103,Участники!$A$2:$F$103,6)&lt;&gt;"",CONCATENATE(CHAR(10),VLOOKUP(A103,Участники!$A$2:$F$103,6)),""),IF(VLOOKUP(A103,Участники!$A$2:$G$103,7)&lt;&gt;"",CONCATENATE(CHAR(10),VLOOKUP(A103,Участники!$A$2:$G$103,7)),"")),"")</f>
      </c>
      <c r="Y103" s="61">
        <f>IF(SUM(E103:X103)&gt;0,SUM(E103:X103),"")</f>
      </c>
      <c r="AB103" s="63">
        <f>IF(Z103="-","Сошел",Z103*60+AA103)</f>
        <v>0</v>
      </c>
      <c r="AC103" s="64">
        <f>IF(ISNUMBER(AB103),IF(SUM(AB103,Y103)&gt;0,SUM(AB103,Y103),""),"Сошел")</f>
      </c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5">
        <f>IF(SUM(AE103:AX103)&gt;0,SUM(AE103:AX103),"")</f>
      </c>
      <c r="AZ103" s="60"/>
      <c r="BA103" s="60"/>
      <c r="BB103" s="66">
        <f>IF(AZ103="-","Сошел",AZ103*60+BA103)</f>
        <v>0</v>
      </c>
      <c r="BC103" s="67">
        <f>IF(ISNUMBER(BB103),IF(SUM(BB103,AY103)&gt;0,SUM(BB103,AY103),""),"Сошел")</f>
      </c>
      <c r="BD103" s="19">
        <f t="shared" si="57"/>
      </c>
      <c r="BE103" s="19">
        <f t="shared" si="58"/>
      </c>
      <c r="BF103" s="19">
        <f t="shared" si="59"/>
      </c>
      <c r="BG103" s="19">
        <f t="shared" si="60"/>
      </c>
      <c r="BH103" s="67">
        <f t="shared" si="61"/>
      </c>
      <c r="BI103" s="19">
        <f>IF(BH103="Сошел","Сошел",IF(BH103="","",1+SUMPRODUCT(($C$4:$C$103=C103)*($BH$4:$BH$103&lt;BH103))))</f>
      </c>
      <c r="BJ103" s="19">
        <f t="shared" si="63"/>
      </c>
      <c r="BK103" s="68">
        <f t="shared" si="64"/>
      </c>
      <c r="BL103" s="19">
        <f t="shared" si="65"/>
      </c>
      <c r="BM103" s="19">
        <f t="shared" si="66"/>
      </c>
    </row>
    <row r="104" spans="1:60" ht="30" customHeight="1">
      <c r="A104" s="75"/>
      <c r="B104" s="76"/>
      <c r="C104" s="77"/>
      <c r="D104" s="78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7"/>
      <c r="Z104" s="75"/>
      <c r="AA104" s="75"/>
      <c r="AB104" s="79"/>
      <c r="AC104" s="80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81"/>
      <c r="AZ104" s="75"/>
      <c r="BA104" s="75"/>
      <c r="BB104" s="82"/>
      <c r="BC104" s="83"/>
      <c r="BH104" s="83"/>
    </row>
  </sheetData>
  <sheetProtection selectLockedCells="1" selectUnlockedCells="1"/>
  <mergeCells count="3">
    <mergeCell ref="E2:AC2"/>
    <mergeCell ref="AE2:BC2"/>
    <mergeCell ref="BD2:BM2"/>
  </mergeCells>
  <dataValidations count="5">
    <dataValidation type="whole" allowBlank="1" showInputMessage="1" showErrorMessage="1" sqref="AA4:AA101">
      <formula1>0</formula1>
      <formula2>59</formula2>
    </dataValidation>
    <dataValidation type="whole" operator="lessThanOrEqual" allowBlank="1" showInputMessage="1" showErrorMessage="1" sqref="BA4:BA104">
      <formula1>59</formula1>
    </dataValidation>
    <dataValidation operator="lessThanOrEqual" allowBlank="1" showInputMessage="1" showErrorMessage="1" sqref="BA3">
      <formula1>0</formula1>
    </dataValidation>
    <dataValidation type="list" allowBlank="1" showInputMessage="1" showErrorMessage="1" errorTitle="Неверное значение штрафа" error="Введите значение штрафа из выпадающего списка" sqref="AX104">
      <formula1>$G$3:$G$6</formula1>
      <formula2>0</formula2>
    </dataValidation>
    <dataValidation type="list" allowBlank="1" showInputMessage="1" showErrorMessage="1" sqref="E4:R103 AE4:AR103">
      <formula1>"0,5,20,50,150"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8"/>
  <sheetViews>
    <sheetView zoomScalePageLayoutView="0" workbookViewId="0" topLeftCell="A1">
      <selection activeCell="F10" sqref="F10"/>
    </sheetView>
  </sheetViews>
  <sheetFormatPr defaultColWidth="8.421875" defaultRowHeight="15"/>
  <cols>
    <col min="1" max="1" width="18.421875" style="0" customWidth="1"/>
    <col min="2" max="2" width="11.8515625" style="0" customWidth="1"/>
    <col min="3" max="3" width="9.57421875" style="0" customWidth="1"/>
    <col min="4" max="4" width="13.140625" style="0" customWidth="1"/>
    <col min="5" max="5" width="8.421875" style="0" customWidth="1"/>
    <col min="6" max="6" width="13.140625" style="0" customWidth="1"/>
    <col min="7" max="7" width="12.140625" style="0" customWidth="1"/>
  </cols>
  <sheetData>
    <row r="3" spans="1:9" s="85" customFormat="1" ht="30">
      <c r="A3" s="84" t="s">
        <v>1</v>
      </c>
      <c r="B3" s="84" t="s">
        <v>110</v>
      </c>
      <c r="C3" s="84" t="s">
        <v>13</v>
      </c>
      <c r="D3" s="84" t="s">
        <v>111</v>
      </c>
      <c r="E3" s="84" t="s">
        <v>112</v>
      </c>
      <c r="F3" s="84" t="s">
        <v>113</v>
      </c>
      <c r="G3" s="84" t="s">
        <v>114</v>
      </c>
      <c r="H3" s="84" t="s">
        <v>115</v>
      </c>
      <c r="I3" s="84" t="s">
        <v>116</v>
      </c>
    </row>
    <row r="4" spans="1:9" ht="15">
      <c r="A4" s="86" t="s">
        <v>24</v>
      </c>
      <c r="B4" s="87">
        <v>3</v>
      </c>
      <c r="C4" s="87">
        <v>3</v>
      </c>
      <c r="D4" s="87">
        <v>2</v>
      </c>
      <c r="E4" s="87">
        <v>1</v>
      </c>
      <c r="F4" s="87">
        <v>3</v>
      </c>
      <c r="G4" s="86"/>
      <c r="H4" s="86">
        <f>IF(SUM(B4:G4)&gt;0,SUM(B4:F4),"")</f>
        <v>12</v>
      </c>
      <c r="I4" s="86">
        <f>IF(H4&lt;&gt;"",RANK(H4,$H$4:$H$7,1),"")</f>
        <v>2</v>
      </c>
    </row>
    <row r="5" spans="1:9" ht="15">
      <c r="A5" s="86" t="s">
        <v>12</v>
      </c>
      <c r="B5" s="87">
        <v>2</v>
      </c>
      <c r="C5" s="87">
        <v>2</v>
      </c>
      <c r="D5" s="87">
        <v>3</v>
      </c>
      <c r="E5" s="87">
        <v>3</v>
      </c>
      <c r="F5" s="87">
        <v>2</v>
      </c>
      <c r="G5" s="86"/>
      <c r="H5" s="86">
        <f>IF(SUM(B5:G5)&gt;0,SUM(B5:F5),"")</f>
        <v>12</v>
      </c>
      <c r="I5" s="86">
        <f>IF(H5&lt;&gt;"",RANK(H5,$H$4:$H$7,1),"")</f>
        <v>2</v>
      </c>
    </row>
    <row r="6" spans="1:9" ht="15">
      <c r="A6" s="86" t="s">
        <v>18</v>
      </c>
      <c r="B6" s="87">
        <v>1</v>
      </c>
      <c r="C6" s="87">
        <v>1</v>
      </c>
      <c r="D6" s="87">
        <v>1</v>
      </c>
      <c r="E6" s="87">
        <v>2</v>
      </c>
      <c r="F6" s="87">
        <v>1</v>
      </c>
      <c r="G6" s="86"/>
      <c r="H6" s="86">
        <f>IF(SUM(B6:G6)&gt;0,SUM(B6:F6),"")</f>
        <v>6</v>
      </c>
      <c r="I6" s="86">
        <f>IF(H6&lt;&gt;"",RANK(H6,$H$4:$H$7,1),"")</f>
        <v>1</v>
      </c>
    </row>
    <row r="7" spans="1:9" ht="15">
      <c r="A7" s="86" t="s">
        <v>28</v>
      </c>
      <c r="B7" s="87">
        <v>4</v>
      </c>
      <c r="C7" s="87">
        <v>4</v>
      </c>
      <c r="D7" s="87">
        <v>4</v>
      </c>
      <c r="E7" s="87">
        <v>4</v>
      </c>
      <c r="F7" s="87">
        <v>4</v>
      </c>
      <c r="G7" s="86"/>
      <c r="H7" s="86">
        <f>IF(SUM(B7:G7)&gt;0,SUM(B7:F7),"")</f>
        <v>20</v>
      </c>
      <c r="I7" s="88">
        <f>IF(H7&lt;&gt;"",RANK(H7,$H$4:$H$7,1),"")</f>
        <v>4</v>
      </c>
    </row>
    <row r="8" ht="15">
      <c r="H8" s="89">
        <f>IF(SUM(B8:G8)&gt;0,SUM(B8:G8),"")</f>
      </c>
    </row>
  </sheetData>
  <sheetProtection selectLockedCells="1" selectUnlockedCells="1"/>
  <conditionalFormatting sqref="I1:I3 I7:I65536">
    <cfRule type="cellIs" priority="1" dxfId="1" operator="between" stopIfTrue="1">
      <formula>1</formula>
      <formula>3</formula>
    </cfRule>
  </conditionalFormatting>
  <printOptions/>
  <pageMargins left="0.7" right="0.7" top="0.75" bottom="0.75" header="0.5118055555555555" footer="0.5118055555555555"/>
  <pageSetup horizontalDpi="300" verticalDpi="300" orientation="landscape" paperSize="7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H10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" sqref="D1:AD16384"/>
    </sheetView>
  </sheetViews>
  <sheetFormatPr defaultColWidth="9.140625" defaultRowHeight="30" customHeight="1"/>
  <cols>
    <col min="1" max="1" width="9.140625" style="17" customWidth="1"/>
    <col min="2" max="2" width="18.00390625" style="18" customWidth="1"/>
    <col min="3" max="3" width="18.00390625" style="19" customWidth="1"/>
    <col min="4" max="4" width="19.7109375" style="20" customWidth="1"/>
    <col min="5" max="13" width="3.7109375" style="17" customWidth="1"/>
    <col min="14" max="14" width="4.00390625" style="17" customWidth="1"/>
    <col min="15" max="18" width="3.7109375" style="17" customWidth="1"/>
    <col min="19" max="24" width="9.140625" style="17" customWidth="1"/>
    <col min="25" max="25" width="10.00390625" style="21" customWidth="1"/>
    <col min="26" max="27" width="9.140625" style="17" customWidth="1"/>
    <col min="28" max="28" width="11.140625" style="22" customWidth="1"/>
    <col min="29" max="29" width="11.00390625" style="23" customWidth="1"/>
    <col min="30" max="30" width="11.140625" style="30" customWidth="1"/>
    <col min="31" max="31" width="9.140625" style="19" customWidth="1"/>
    <col min="32" max="16384" width="9.140625" style="30" customWidth="1"/>
  </cols>
  <sheetData>
    <row r="1" spans="1:34" ht="18.75" customHeight="1">
      <c r="A1" s="31">
        <v>1</v>
      </c>
      <c r="B1" s="32">
        <v>2</v>
      </c>
      <c r="C1" s="31">
        <v>3</v>
      </c>
      <c r="D1" s="32">
        <v>4</v>
      </c>
      <c r="E1" s="31">
        <v>5</v>
      </c>
      <c r="F1" s="33">
        <v>6</v>
      </c>
      <c r="G1" s="31">
        <v>7</v>
      </c>
      <c r="H1" s="33">
        <v>8</v>
      </c>
      <c r="I1" s="31">
        <v>9</v>
      </c>
      <c r="J1" s="33">
        <v>10</v>
      </c>
      <c r="K1" s="31">
        <v>11</v>
      </c>
      <c r="L1" s="33">
        <v>12</v>
      </c>
      <c r="M1" s="31">
        <v>13</v>
      </c>
      <c r="N1" s="33">
        <v>14</v>
      </c>
      <c r="O1" s="31">
        <v>15</v>
      </c>
      <c r="P1" s="33">
        <v>16</v>
      </c>
      <c r="Q1" s="31">
        <v>17</v>
      </c>
      <c r="R1" s="33">
        <v>18</v>
      </c>
      <c r="S1" s="31">
        <v>19</v>
      </c>
      <c r="T1" s="33">
        <v>20</v>
      </c>
      <c r="U1" s="31">
        <v>21</v>
      </c>
      <c r="V1" s="33">
        <v>22</v>
      </c>
      <c r="W1" s="31">
        <v>23</v>
      </c>
      <c r="X1" s="33">
        <v>24</v>
      </c>
      <c r="Y1" s="34">
        <v>25</v>
      </c>
      <c r="Z1" s="33">
        <v>26</v>
      </c>
      <c r="AA1" s="31">
        <v>27</v>
      </c>
      <c r="AB1" s="32">
        <v>28</v>
      </c>
      <c r="AC1" s="33">
        <v>29</v>
      </c>
      <c r="AD1" s="32">
        <v>68</v>
      </c>
      <c r="AE1" s="31">
        <v>69</v>
      </c>
      <c r="AF1" s="32">
        <v>70</v>
      </c>
      <c r="AG1" s="31">
        <v>71</v>
      </c>
      <c r="AH1" s="32">
        <v>72</v>
      </c>
    </row>
    <row r="2" spans="1:31" ht="15" customHeight="1">
      <c r="A2" s="90"/>
      <c r="B2" s="91"/>
      <c r="C2" s="92"/>
      <c r="D2" s="93"/>
      <c r="E2" s="161" t="s">
        <v>85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4" t="s">
        <v>117</v>
      </c>
      <c r="AE2" s="164" t="s">
        <v>116</v>
      </c>
    </row>
    <row r="3" spans="1:31" s="59" customFormat="1" ht="38.25">
      <c r="A3" s="44" t="s">
        <v>88</v>
      </c>
      <c r="B3" s="95" t="s">
        <v>1</v>
      </c>
      <c r="C3" s="94" t="s">
        <v>2</v>
      </c>
      <c r="D3" s="50" t="s">
        <v>89</v>
      </c>
      <c r="E3" s="49">
        <v>1</v>
      </c>
      <c r="F3" s="49">
        <v>2</v>
      </c>
      <c r="G3" s="49">
        <v>3</v>
      </c>
      <c r="H3" s="49">
        <v>4</v>
      </c>
      <c r="I3" s="49">
        <v>5</v>
      </c>
      <c r="J3" s="49">
        <v>6</v>
      </c>
      <c r="K3" s="49">
        <v>7</v>
      </c>
      <c r="L3" s="49">
        <v>8</v>
      </c>
      <c r="M3" s="49">
        <v>9</v>
      </c>
      <c r="N3" s="49">
        <v>10</v>
      </c>
      <c r="O3" s="49">
        <v>11</v>
      </c>
      <c r="P3" s="49">
        <v>12</v>
      </c>
      <c r="Q3" s="49">
        <v>13</v>
      </c>
      <c r="R3" s="49">
        <v>14</v>
      </c>
      <c r="S3" s="49">
        <v>15</v>
      </c>
      <c r="T3" s="49">
        <v>16</v>
      </c>
      <c r="U3" s="49">
        <v>17</v>
      </c>
      <c r="V3" s="49">
        <v>18</v>
      </c>
      <c r="W3" s="49">
        <v>19</v>
      </c>
      <c r="X3" s="49">
        <v>20</v>
      </c>
      <c r="Y3" s="50" t="s">
        <v>90</v>
      </c>
      <c r="Z3" s="49" t="s">
        <v>91</v>
      </c>
      <c r="AA3" s="49" t="s">
        <v>92</v>
      </c>
      <c r="AB3" s="51" t="s">
        <v>93</v>
      </c>
      <c r="AC3" s="53" t="s">
        <v>94</v>
      </c>
      <c r="AD3" s="164"/>
      <c r="AE3" s="164"/>
    </row>
    <row r="4" spans="1:32" s="69" customFormat="1" ht="24" customHeight="1">
      <c r="A4" s="96">
        <v>71</v>
      </c>
      <c r="B4" s="97" t="s">
        <v>188</v>
      </c>
      <c r="C4" s="98" t="s">
        <v>189</v>
      </c>
      <c r="D4" s="99" t="s">
        <v>191</v>
      </c>
      <c r="E4" s="100">
        <v>5</v>
      </c>
      <c r="F4" s="100">
        <v>0</v>
      </c>
      <c r="G4" s="100">
        <v>20</v>
      </c>
      <c r="H4" s="100">
        <v>5</v>
      </c>
      <c r="I4" s="100">
        <v>5</v>
      </c>
      <c r="J4" s="100">
        <v>5</v>
      </c>
      <c r="K4" s="100">
        <v>5</v>
      </c>
      <c r="L4" s="100">
        <v>5</v>
      </c>
      <c r="M4" s="96">
        <v>0</v>
      </c>
      <c r="N4" s="96">
        <v>0</v>
      </c>
      <c r="O4" s="96">
        <v>0</v>
      </c>
      <c r="P4" s="96">
        <v>5</v>
      </c>
      <c r="Q4" s="96">
        <v>0</v>
      </c>
      <c r="R4" s="96">
        <v>5</v>
      </c>
      <c r="S4" s="96"/>
      <c r="T4" s="96"/>
      <c r="U4" s="96"/>
      <c r="V4" s="96"/>
      <c r="W4" s="96"/>
      <c r="X4" s="96"/>
      <c r="Y4" s="87">
        <f>IF(SUM(E4:X4)&gt;0,SUM(E4:X4),"")</f>
        <v>60</v>
      </c>
      <c r="Z4" s="96">
        <v>5</v>
      </c>
      <c r="AA4" s="96">
        <v>28</v>
      </c>
      <c r="AB4" s="101">
        <f>IF(Z4="-","Сошел",Z4*60+AA4)</f>
        <v>328</v>
      </c>
      <c r="AC4" s="102">
        <f>IF(ISNUMBER(AB4),IF(SUM(AB4,Y4)&gt;0,SUM(AB4,Y4),""),"Сошел")</f>
        <v>388</v>
      </c>
      <c r="AD4" s="103">
        <f>SUM(AC4:AC6)</f>
        <v>653</v>
      </c>
      <c r="AE4" s="98">
        <v>3</v>
      </c>
      <c r="AF4" s="69" t="s">
        <v>145</v>
      </c>
    </row>
    <row r="5" spans="1:32" s="69" customFormat="1" ht="24" customHeight="1">
      <c r="A5" s="96">
        <v>74</v>
      </c>
      <c r="B5" s="97" t="s">
        <v>188</v>
      </c>
      <c r="C5" s="98" t="s">
        <v>190</v>
      </c>
      <c r="D5" s="99" t="s">
        <v>192</v>
      </c>
      <c r="E5" s="100">
        <v>0</v>
      </c>
      <c r="F5" s="100">
        <v>0</v>
      </c>
      <c r="G5" s="100">
        <v>5</v>
      </c>
      <c r="H5" s="100">
        <v>5</v>
      </c>
      <c r="I5" s="100">
        <v>50</v>
      </c>
      <c r="J5" s="100">
        <v>0</v>
      </c>
      <c r="K5" s="100">
        <v>5</v>
      </c>
      <c r="L5" s="100">
        <v>5</v>
      </c>
      <c r="M5" s="96">
        <v>5</v>
      </c>
      <c r="N5" s="96">
        <v>0</v>
      </c>
      <c r="O5" s="96">
        <v>0</v>
      </c>
      <c r="P5" s="96">
        <v>5</v>
      </c>
      <c r="Q5" s="96">
        <v>0</v>
      </c>
      <c r="R5" s="96">
        <v>5</v>
      </c>
      <c r="S5" s="96"/>
      <c r="T5" s="96"/>
      <c r="U5" s="96"/>
      <c r="V5" s="96"/>
      <c r="W5" s="96"/>
      <c r="X5" s="96"/>
      <c r="Y5" s="87">
        <f aca="true" t="shared" si="0" ref="Y5:Y68">IF(SUM(E5:X5)&gt;0,SUM(E5:X5),"")</f>
        <v>85</v>
      </c>
      <c r="Z5" s="96"/>
      <c r="AA5" s="96"/>
      <c r="AB5" s="101">
        <f aca="true" t="shared" si="1" ref="AB5:AB68">IF(Z5="-","Сошел",Z5*60+AA5)</f>
        <v>0</v>
      </c>
      <c r="AC5" s="102">
        <f aca="true" t="shared" si="2" ref="AC5:AC68">IF(ISNUMBER(AB5),IF(SUM(AB5,Y5)&gt;0,SUM(AB5,Y5),""),"Сошел")</f>
        <v>85</v>
      </c>
      <c r="AD5" s="104"/>
      <c r="AE5" s="98"/>
      <c r="AF5" s="69" t="s">
        <v>143</v>
      </c>
    </row>
    <row r="6" spans="1:32" ht="38.25">
      <c r="A6" s="96">
        <v>73</v>
      </c>
      <c r="B6" s="97" t="s">
        <v>188</v>
      </c>
      <c r="C6" s="98">
        <v>4</v>
      </c>
      <c r="D6" s="99" t="s">
        <v>193</v>
      </c>
      <c r="E6" s="100">
        <v>0</v>
      </c>
      <c r="F6" s="100">
        <v>0</v>
      </c>
      <c r="G6" s="100">
        <v>5</v>
      </c>
      <c r="H6" s="100">
        <v>150</v>
      </c>
      <c r="I6" s="100">
        <v>5</v>
      </c>
      <c r="J6" s="100">
        <v>0</v>
      </c>
      <c r="K6" s="100">
        <v>5</v>
      </c>
      <c r="L6" s="100">
        <v>5</v>
      </c>
      <c r="M6" s="100">
        <v>5</v>
      </c>
      <c r="N6" s="100">
        <v>0</v>
      </c>
      <c r="O6" s="100">
        <v>0</v>
      </c>
      <c r="P6" s="96">
        <v>0</v>
      </c>
      <c r="Q6" s="96">
        <v>0</v>
      </c>
      <c r="R6" s="96">
        <v>5</v>
      </c>
      <c r="S6" s="96"/>
      <c r="T6" s="96"/>
      <c r="U6" s="96"/>
      <c r="V6" s="96"/>
      <c r="W6" s="96"/>
      <c r="X6" s="96"/>
      <c r="Y6" s="87">
        <f t="shared" si="0"/>
        <v>180</v>
      </c>
      <c r="Z6" s="96"/>
      <c r="AA6" s="96"/>
      <c r="AB6" s="101">
        <f t="shared" si="1"/>
        <v>0</v>
      </c>
      <c r="AC6" s="102">
        <f t="shared" si="2"/>
        <v>180</v>
      </c>
      <c r="AD6" s="104"/>
      <c r="AE6" s="98"/>
      <c r="AF6" s="30" t="s">
        <v>163</v>
      </c>
    </row>
    <row r="7" spans="1:32" ht="24" customHeight="1">
      <c r="A7" s="96">
        <v>79</v>
      </c>
      <c r="B7" s="97" t="s">
        <v>12</v>
      </c>
      <c r="C7" s="98" t="s">
        <v>189</v>
      </c>
      <c r="D7" s="99" t="s">
        <v>194</v>
      </c>
      <c r="E7" s="100">
        <v>0</v>
      </c>
      <c r="F7" s="100">
        <v>0</v>
      </c>
      <c r="G7" s="100">
        <v>5</v>
      </c>
      <c r="H7" s="100">
        <v>5</v>
      </c>
      <c r="I7" s="100">
        <v>5</v>
      </c>
      <c r="J7" s="100">
        <v>0</v>
      </c>
      <c r="K7" s="100">
        <v>0</v>
      </c>
      <c r="L7" s="100">
        <v>5</v>
      </c>
      <c r="M7" s="96">
        <v>5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/>
      <c r="T7" s="96"/>
      <c r="U7" s="96"/>
      <c r="V7" s="96"/>
      <c r="W7" s="96"/>
      <c r="X7" s="96"/>
      <c r="Y7" s="87">
        <f t="shared" si="0"/>
        <v>25</v>
      </c>
      <c r="Z7" s="96">
        <v>5</v>
      </c>
      <c r="AA7" s="96">
        <v>0</v>
      </c>
      <c r="AB7" s="101">
        <f t="shared" si="1"/>
        <v>300</v>
      </c>
      <c r="AC7" s="102">
        <f t="shared" si="2"/>
        <v>325</v>
      </c>
      <c r="AD7" s="103">
        <f>SUM(AC7:AC9)</f>
        <v>465</v>
      </c>
      <c r="AE7" s="98">
        <v>2</v>
      </c>
      <c r="AF7" s="30" t="s">
        <v>159</v>
      </c>
    </row>
    <row r="8" spans="1:32" ht="24" customHeight="1">
      <c r="A8" s="96">
        <v>81</v>
      </c>
      <c r="B8" s="97" t="s">
        <v>12</v>
      </c>
      <c r="C8" s="98" t="s">
        <v>190</v>
      </c>
      <c r="D8" s="99" t="s">
        <v>195</v>
      </c>
      <c r="E8" s="100">
        <v>0</v>
      </c>
      <c r="F8" s="100">
        <v>0</v>
      </c>
      <c r="G8" s="100">
        <v>5</v>
      </c>
      <c r="H8" s="100">
        <v>5</v>
      </c>
      <c r="I8" s="100">
        <v>5</v>
      </c>
      <c r="J8" s="100">
        <v>0</v>
      </c>
      <c r="K8" s="100">
        <v>5</v>
      </c>
      <c r="L8" s="100">
        <v>5</v>
      </c>
      <c r="M8" s="96">
        <v>5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/>
      <c r="T8" s="96"/>
      <c r="U8" s="96"/>
      <c r="V8" s="96"/>
      <c r="W8" s="96"/>
      <c r="X8" s="96"/>
      <c r="Y8" s="87">
        <f t="shared" si="0"/>
        <v>30</v>
      </c>
      <c r="Z8" s="96"/>
      <c r="AA8" s="96"/>
      <c r="AB8" s="101">
        <f t="shared" si="1"/>
        <v>0</v>
      </c>
      <c r="AC8" s="102">
        <f t="shared" si="2"/>
        <v>30</v>
      </c>
      <c r="AD8" s="104"/>
      <c r="AE8" s="98"/>
      <c r="AF8" s="30" t="s">
        <v>144</v>
      </c>
    </row>
    <row r="9" spans="1:32" ht="25.5">
      <c r="A9" s="96">
        <v>80</v>
      </c>
      <c r="B9" s="97" t="s">
        <v>12</v>
      </c>
      <c r="C9" s="98">
        <v>4</v>
      </c>
      <c r="D9" s="99" t="s">
        <v>196</v>
      </c>
      <c r="E9" s="100">
        <v>0</v>
      </c>
      <c r="F9" s="100">
        <v>0</v>
      </c>
      <c r="G9" s="100">
        <v>20</v>
      </c>
      <c r="H9" s="100">
        <v>5</v>
      </c>
      <c r="I9" s="100">
        <v>5</v>
      </c>
      <c r="J9" s="100">
        <v>5</v>
      </c>
      <c r="K9" s="100">
        <v>50</v>
      </c>
      <c r="L9" s="100">
        <v>5</v>
      </c>
      <c r="M9" s="96">
        <v>0</v>
      </c>
      <c r="N9" s="96">
        <v>5</v>
      </c>
      <c r="O9" s="96">
        <v>5</v>
      </c>
      <c r="P9" s="96">
        <v>5</v>
      </c>
      <c r="Q9" s="96">
        <v>0</v>
      </c>
      <c r="R9" s="96">
        <v>5</v>
      </c>
      <c r="S9" s="96"/>
      <c r="T9" s="96"/>
      <c r="U9" s="96"/>
      <c r="V9" s="96"/>
      <c r="W9" s="96"/>
      <c r="X9" s="96"/>
      <c r="Y9" s="87">
        <f t="shared" si="0"/>
        <v>110</v>
      </c>
      <c r="Z9" s="96"/>
      <c r="AA9" s="96"/>
      <c r="AB9" s="101">
        <f t="shared" si="1"/>
        <v>0</v>
      </c>
      <c r="AC9" s="102">
        <f t="shared" si="2"/>
        <v>110</v>
      </c>
      <c r="AD9" s="104"/>
      <c r="AE9" s="98"/>
      <c r="AF9" s="30" t="s">
        <v>165</v>
      </c>
    </row>
    <row r="10" spans="1:32" ht="12.75">
      <c r="A10" s="96">
        <v>84</v>
      </c>
      <c r="B10" s="97" t="s">
        <v>28</v>
      </c>
      <c r="C10" s="98" t="s">
        <v>189</v>
      </c>
      <c r="D10" s="99" t="s">
        <v>197</v>
      </c>
      <c r="E10" s="100">
        <v>5</v>
      </c>
      <c r="F10" s="100">
        <v>5</v>
      </c>
      <c r="G10" s="100">
        <v>20</v>
      </c>
      <c r="H10" s="100">
        <v>5</v>
      </c>
      <c r="I10" s="100">
        <v>5</v>
      </c>
      <c r="J10" s="100">
        <v>5</v>
      </c>
      <c r="K10" s="100">
        <v>50</v>
      </c>
      <c r="L10" s="100">
        <v>5</v>
      </c>
      <c r="M10" s="96">
        <v>5</v>
      </c>
      <c r="N10" s="96">
        <v>5</v>
      </c>
      <c r="O10" s="96">
        <v>5</v>
      </c>
      <c r="P10" s="96">
        <v>5</v>
      </c>
      <c r="Q10" s="96">
        <v>5</v>
      </c>
      <c r="R10" s="96">
        <v>0</v>
      </c>
      <c r="S10" s="96"/>
      <c r="T10" s="96"/>
      <c r="U10" s="96"/>
      <c r="V10" s="96"/>
      <c r="W10" s="96"/>
      <c r="X10" s="96"/>
      <c r="Y10" s="87">
        <f t="shared" si="0"/>
        <v>125</v>
      </c>
      <c r="Z10" s="96">
        <v>8</v>
      </c>
      <c r="AA10" s="96">
        <v>43</v>
      </c>
      <c r="AB10" s="101">
        <f t="shared" si="1"/>
        <v>523</v>
      </c>
      <c r="AC10" s="102">
        <f t="shared" si="2"/>
        <v>648</v>
      </c>
      <c r="AD10" s="103">
        <f>SUM(AC10:AC12)</f>
        <v>983</v>
      </c>
      <c r="AE10" s="98">
        <v>4</v>
      </c>
      <c r="AF10" s="73" t="s">
        <v>154</v>
      </c>
    </row>
    <row r="11" spans="1:32" ht="24" customHeight="1">
      <c r="A11" s="96">
        <v>82</v>
      </c>
      <c r="B11" s="97" t="s">
        <v>28</v>
      </c>
      <c r="C11" s="98" t="s">
        <v>190</v>
      </c>
      <c r="D11" s="99" t="s">
        <v>198</v>
      </c>
      <c r="E11" s="100">
        <v>5</v>
      </c>
      <c r="F11" s="100">
        <v>0</v>
      </c>
      <c r="G11" s="100">
        <v>20</v>
      </c>
      <c r="H11" s="100">
        <v>150</v>
      </c>
      <c r="I11" s="100">
        <v>50</v>
      </c>
      <c r="J11" s="100">
        <v>5</v>
      </c>
      <c r="K11" s="100">
        <v>5</v>
      </c>
      <c r="L11" s="100">
        <v>5</v>
      </c>
      <c r="M11" s="96">
        <v>5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/>
      <c r="T11" s="96"/>
      <c r="U11" s="96"/>
      <c r="V11" s="96"/>
      <c r="W11" s="96"/>
      <c r="X11" s="96"/>
      <c r="Y11" s="87">
        <f t="shared" si="0"/>
        <v>245</v>
      </c>
      <c r="Z11" s="96"/>
      <c r="AA11" s="96"/>
      <c r="AB11" s="101">
        <f t="shared" si="1"/>
        <v>0</v>
      </c>
      <c r="AC11" s="102">
        <f t="shared" si="2"/>
        <v>245</v>
      </c>
      <c r="AD11" s="104"/>
      <c r="AE11" s="98"/>
      <c r="AF11" s="30" t="s">
        <v>199</v>
      </c>
    </row>
    <row r="12" spans="1:32" ht="24" customHeight="1">
      <c r="A12" s="96">
        <v>83</v>
      </c>
      <c r="B12" s="97" t="s">
        <v>28</v>
      </c>
      <c r="C12" s="98">
        <v>4</v>
      </c>
      <c r="D12" s="99" t="s">
        <v>200</v>
      </c>
      <c r="E12" s="100">
        <v>5</v>
      </c>
      <c r="F12" s="100">
        <v>0</v>
      </c>
      <c r="G12" s="100">
        <v>50</v>
      </c>
      <c r="H12" s="100">
        <v>5</v>
      </c>
      <c r="I12" s="100">
        <v>5</v>
      </c>
      <c r="J12" s="100">
        <v>5</v>
      </c>
      <c r="K12" s="100">
        <v>0</v>
      </c>
      <c r="L12" s="100">
        <v>5</v>
      </c>
      <c r="M12" s="96">
        <v>5</v>
      </c>
      <c r="N12" s="96">
        <v>0</v>
      </c>
      <c r="O12" s="96">
        <v>5</v>
      </c>
      <c r="P12" s="96">
        <v>0</v>
      </c>
      <c r="Q12" s="96">
        <v>0</v>
      </c>
      <c r="R12" s="96">
        <v>5</v>
      </c>
      <c r="S12" s="96"/>
      <c r="T12" s="96"/>
      <c r="U12" s="96"/>
      <c r="V12" s="96"/>
      <c r="W12" s="96"/>
      <c r="X12" s="96"/>
      <c r="Y12" s="87">
        <f t="shared" si="0"/>
        <v>90</v>
      </c>
      <c r="Z12" s="96"/>
      <c r="AA12" s="96"/>
      <c r="AB12" s="101">
        <f t="shared" si="1"/>
        <v>0</v>
      </c>
      <c r="AC12" s="102">
        <f t="shared" si="2"/>
        <v>90</v>
      </c>
      <c r="AD12" s="104"/>
      <c r="AE12" s="98"/>
      <c r="AF12" s="30" t="s">
        <v>201</v>
      </c>
    </row>
    <row r="13" spans="1:33" ht="25.5">
      <c r="A13" s="96">
        <v>77</v>
      </c>
      <c r="B13" s="97" t="s">
        <v>202</v>
      </c>
      <c r="C13" s="98">
        <v>4</v>
      </c>
      <c r="D13" s="99" t="s">
        <v>204</v>
      </c>
      <c r="E13" s="100">
        <v>5</v>
      </c>
      <c r="F13" s="100">
        <v>0</v>
      </c>
      <c r="G13" s="100">
        <v>5</v>
      </c>
      <c r="H13" s="100">
        <v>5</v>
      </c>
      <c r="I13" s="100">
        <v>5</v>
      </c>
      <c r="J13" s="100">
        <v>0</v>
      </c>
      <c r="K13" s="100">
        <v>5</v>
      </c>
      <c r="L13" s="100">
        <v>0</v>
      </c>
      <c r="M13" s="96">
        <v>5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/>
      <c r="T13" s="96"/>
      <c r="U13" s="96"/>
      <c r="V13" s="96"/>
      <c r="W13" s="96"/>
      <c r="X13" s="96"/>
      <c r="Y13" s="87">
        <f t="shared" si="0"/>
        <v>30</v>
      </c>
      <c r="Z13" s="96">
        <v>3</v>
      </c>
      <c r="AA13" s="96">
        <v>21</v>
      </c>
      <c r="AB13" s="101">
        <f t="shared" si="1"/>
        <v>201</v>
      </c>
      <c r="AC13" s="102">
        <f t="shared" si="2"/>
        <v>231</v>
      </c>
      <c r="AD13" s="103">
        <f>SUM(AC13:AC15)</f>
        <v>266</v>
      </c>
      <c r="AE13" s="98">
        <v>1</v>
      </c>
      <c r="AF13" s="30" t="s">
        <v>205</v>
      </c>
      <c r="AG13" s="160" t="s">
        <v>214</v>
      </c>
    </row>
    <row r="14" spans="1:33" ht="24" customHeight="1">
      <c r="A14" s="96">
        <v>78</v>
      </c>
      <c r="B14" s="97" t="s">
        <v>203</v>
      </c>
      <c r="C14" s="98" t="s">
        <v>189</v>
      </c>
      <c r="D14" s="99" t="s">
        <v>206</v>
      </c>
      <c r="E14" s="100">
        <v>0</v>
      </c>
      <c r="F14" s="100">
        <v>0</v>
      </c>
      <c r="G14" s="100">
        <v>5</v>
      </c>
      <c r="H14" s="100">
        <v>0</v>
      </c>
      <c r="I14" s="100">
        <v>5</v>
      </c>
      <c r="J14" s="100">
        <v>0</v>
      </c>
      <c r="K14" s="100">
        <v>5</v>
      </c>
      <c r="L14" s="100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/>
      <c r="T14" s="96"/>
      <c r="U14" s="96"/>
      <c r="V14" s="96"/>
      <c r="W14" s="96"/>
      <c r="X14" s="96"/>
      <c r="Y14" s="87">
        <f t="shared" si="0"/>
        <v>15</v>
      </c>
      <c r="Z14" s="96"/>
      <c r="AA14" s="96"/>
      <c r="AB14" s="101">
        <f t="shared" si="1"/>
        <v>0</v>
      </c>
      <c r="AC14" s="102">
        <f t="shared" si="2"/>
        <v>15</v>
      </c>
      <c r="AD14" s="105"/>
      <c r="AE14" s="98"/>
      <c r="AF14" s="30" t="s">
        <v>158</v>
      </c>
      <c r="AG14" s="160" t="s">
        <v>215</v>
      </c>
    </row>
    <row r="15" spans="1:33" ht="24" customHeight="1">
      <c r="A15" s="96">
        <v>76</v>
      </c>
      <c r="B15" s="97" t="s">
        <v>203</v>
      </c>
      <c r="C15" s="98" t="s">
        <v>190</v>
      </c>
      <c r="D15" s="99" t="s">
        <v>207</v>
      </c>
      <c r="E15" s="100">
        <v>0</v>
      </c>
      <c r="F15" s="100">
        <v>0</v>
      </c>
      <c r="G15" s="100">
        <v>5</v>
      </c>
      <c r="H15" s="100">
        <v>5</v>
      </c>
      <c r="I15" s="100">
        <v>0</v>
      </c>
      <c r="J15" s="100">
        <v>0</v>
      </c>
      <c r="K15" s="100">
        <v>5</v>
      </c>
      <c r="L15" s="100">
        <v>5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/>
      <c r="T15" s="96"/>
      <c r="U15" s="96"/>
      <c r="V15" s="96"/>
      <c r="W15" s="96"/>
      <c r="X15" s="96"/>
      <c r="Y15" s="87">
        <f t="shared" si="0"/>
        <v>20</v>
      </c>
      <c r="Z15" s="96"/>
      <c r="AA15" s="96"/>
      <c r="AB15" s="101">
        <f t="shared" si="1"/>
        <v>0</v>
      </c>
      <c r="AC15" s="102">
        <f t="shared" si="2"/>
        <v>20</v>
      </c>
      <c r="AD15" s="105"/>
      <c r="AE15" s="98"/>
      <c r="AF15" s="30" t="s">
        <v>142</v>
      </c>
      <c r="AG15" s="160" t="s">
        <v>143</v>
      </c>
    </row>
    <row r="16" spans="4:29" ht="24" customHeight="1">
      <c r="D16" s="20">
        <f>IF(A16&lt;&gt;"",CONCATENATE(VLOOKUP(A16,Участники!$A$2:$E$103,4),IF(VLOOKUP(A16,Участники!$A$2:$E$103,5)&lt;&gt;"",CONCATENATE(CHAR(10),VLOOKUP(A16,Участники!$A$2:$E$103,5)),""),IF(VLOOKUP(A16,Участники!$A$2:$F$103,6)&lt;&gt;"",CONCATENATE(CHAR(10),VLOOKUP(A16,Участники!$A$2:$F$103,6)),""),IF(VLOOKUP(A16,Участники!$A$2:$G$103,7)&lt;&gt;"",CONCATENATE(CHAR(10),VLOOKUP(A16,Участники!$A$2:$G$103,7)),"")),"")</f>
      </c>
      <c r="E16" s="70"/>
      <c r="F16" s="70"/>
      <c r="G16" s="70"/>
      <c r="H16" s="70"/>
      <c r="I16" s="70"/>
      <c r="J16" s="70"/>
      <c r="K16" s="70"/>
      <c r="L16" s="70"/>
      <c r="Y16" s="61">
        <f t="shared" si="0"/>
      </c>
      <c r="AB16" s="63">
        <f t="shared" si="1"/>
        <v>0</v>
      </c>
      <c r="AC16" s="64">
        <f t="shared" si="2"/>
      </c>
    </row>
    <row r="17" spans="4:34" ht="24" customHeight="1">
      <c r="D17" s="20">
        <f>IF(A17&lt;&gt;"",CONCATENATE(VLOOKUP(A17,Участники!$A$2:$E$103,4),IF(VLOOKUP(A17,Участники!$A$2:$E$103,5)&lt;&gt;"",CONCATENATE(CHAR(10),VLOOKUP(A17,Участники!$A$2:$E$103,5)),""),IF(VLOOKUP(A17,Участники!$A$2:$F$103,6)&lt;&gt;"",CONCATENATE(CHAR(10),VLOOKUP(A17,Участники!$A$2:$F$103,6)),""),IF(VLOOKUP(A17,Участники!$A$2:$G$103,7)&lt;&gt;"",CONCATENATE(CHAR(10),VLOOKUP(A17,Участники!$A$2:$G$103,7)),"")),"")</f>
      </c>
      <c r="E17" s="60"/>
      <c r="F17" s="60"/>
      <c r="G17" s="60"/>
      <c r="H17" s="60"/>
      <c r="I17" s="60"/>
      <c r="J17" s="60"/>
      <c r="K17" s="71"/>
      <c r="L17" s="60"/>
      <c r="M17" s="60"/>
      <c r="N17" s="60"/>
      <c r="O17" s="60"/>
      <c r="Y17" s="61">
        <f t="shared" si="0"/>
      </c>
      <c r="Z17" s="62"/>
      <c r="AA17" s="62"/>
      <c r="AB17" s="63">
        <f t="shared" si="1"/>
        <v>0</v>
      </c>
      <c r="AC17" s="64">
        <f t="shared" si="2"/>
      </c>
      <c r="AE17" s="19" t="s">
        <v>209</v>
      </c>
      <c r="AF17" s="30" t="s">
        <v>208</v>
      </c>
      <c r="AG17" s="30" t="s">
        <v>210</v>
      </c>
      <c r="AH17" s="30" t="s">
        <v>212</v>
      </c>
    </row>
    <row r="18" spans="4:34" ht="24" customHeight="1">
      <c r="D18" s="20">
        <f>IF(A18&lt;&gt;"",CONCATENATE(VLOOKUP(A18,Участники!$A$2:$E$103,4),IF(VLOOKUP(A18,Участники!$A$2:$E$103,5)&lt;&gt;"",CONCATENATE(CHAR(10),VLOOKUP(A18,Участники!$A$2:$E$103,5)),""),IF(VLOOKUP(A18,Участники!$A$2:$F$103,6)&lt;&gt;"",CONCATENATE(CHAR(10),VLOOKUP(A18,Участники!$A$2:$F$103,6)),""),IF(VLOOKUP(A18,Участники!$A$2:$G$103,7)&lt;&gt;"",CONCATENATE(CHAR(10),VLOOKUP(A18,Участники!$A$2:$G$103,7)),"")),"")</f>
      </c>
      <c r="E18" s="70"/>
      <c r="F18" s="70"/>
      <c r="G18" s="70"/>
      <c r="H18" s="70"/>
      <c r="I18" s="70"/>
      <c r="J18" s="70"/>
      <c r="K18" s="70"/>
      <c r="L18" s="70"/>
      <c r="Y18" s="61">
        <f t="shared" si="0"/>
      </c>
      <c r="AB18" s="63">
        <f t="shared" si="1"/>
        <v>0</v>
      </c>
      <c r="AC18" s="64">
        <f t="shared" si="2"/>
      </c>
      <c r="AG18" s="30" t="s">
        <v>211</v>
      </c>
      <c r="AH18" s="30" t="s">
        <v>213</v>
      </c>
    </row>
    <row r="19" spans="4:29" ht="24" customHeight="1">
      <c r="D19" s="20">
        <f>IF(A19&lt;&gt;"",CONCATENATE(VLOOKUP(A19,Участники!$A$2:$E$103,4),IF(VLOOKUP(A19,Участники!$A$2:$E$103,5)&lt;&gt;"",CONCATENATE(CHAR(10),VLOOKUP(A19,Участники!$A$2:$E$103,5)),""),IF(VLOOKUP(A19,Участники!$A$2:$F$103,6)&lt;&gt;"",CONCATENATE(CHAR(10),VLOOKUP(A19,Участники!$A$2:$F$103,6)),""),IF(VLOOKUP(A19,Участники!$A$2:$G$103,7)&lt;&gt;"",CONCATENATE(CHAR(10),VLOOKUP(A19,Участники!$A$2:$G$103,7)),"")),"")</f>
      </c>
      <c r="E19" s="70"/>
      <c r="F19" s="70"/>
      <c r="G19" s="70"/>
      <c r="H19" s="70"/>
      <c r="I19" s="70"/>
      <c r="J19" s="70"/>
      <c r="K19" s="70"/>
      <c r="L19" s="70"/>
      <c r="Y19" s="61">
        <f t="shared" si="0"/>
      </c>
      <c r="AB19" s="63">
        <f t="shared" si="1"/>
        <v>0</v>
      </c>
      <c r="AC19" s="64">
        <f t="shared" si="2"/>
      </c>
    </row>
    <row r="20" spans="4:29" ht="24" customHeight="1">
      <c r="D20" s="20">
        <f>IF(A20&lt;&gt;"",CONCATENATE(VLOOKUP(A20,Участники!$A$2:$E$103,4),IF(VLOOKUP(A20,Участники!$A$2:$E$103,5)&lt;&gt;"",CONCATENATE(CHAR(10),VLOOKUP(A20,Участники!$A$2:$E$103,5)),""),IF(VLOOKUP(A20,Участники!$A$2:$F$103,6)&lt;&gt;"",CONCATENATE(CHAR(10),VLOOKUP(A20,Участники!$A$2:$F$103,6)),""),IF(VLOOKUP(A20,Участники!$A$2:$G$103,7)&lt;&gt;"",CONCATENATE(CHAR(10),VLOOKUP(A20,Участники!$A$2:$G$103,7)),"")),"")</f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Y20" s="61">
        <f t="shared" si="0"/>
      </c>
      <c r="Z20" s="62"/>
      <c r="AA20" s="62"/>
      <c r="AB20" s="63">
        <f t="shared" si="1"/>
        <v>0</v>
      </c>
      <c r="AC20" s="64">
        <f t="shared" si="2"/>
      </c>
    </row>
    <row r="21" spans="4:29" ht="24" customHeight="1">
      <c r="D21" s="20">
        <f>IF(A21&lt;&gt;"",CONCATENATE(VLOOKUP(A21,Участники!$A$2:$E$103,4),IF(VLOOKUP(A21,Участники!$A$2:$E$103,5)&lt;&gt;"",CONCATENATE(CHAR(10),VLOOKUP(A21,Участники!$A$2:$E$103,5)),""),IF(VLOOKUP(A21,Участники!$A$2:$F$103,6)&lt;&gt;"",CONCATENATE(CHAR(10),VLOOKUP(A21,Участники!$A$2:$F$103,6)),""),IF(VLOOKUP(A21,Участники!$A$2:$G$103,7)&lt;&gt;"",CONCATENATE(CHAR(10),VLOOKUP(A21,Участники!$A$2:$G$103,7)),"")),"")</f>
      </c>
      <c r="E21" s="70"/>
      <c r="F21" s="70"/>
      <c r="G21" s="70"/>
      <c r="H21" s="70"/>
      <c r="I21" s="70"/>
      <c r="J21" s="70"/>
      <c r="K21" s="70"/>
      <c r="L21" s="70"/>
      <c r="Y21" s="61">
        <f t="shared" si="0"/>
      </c>
      <c r="AB21" s="63">
        <f t="shared" si="1"/>
        <v>0</v>
      </c>
      <c r="AC21" s="64">
        <f t="shared" si="2"/>
      </c>
    </row>
    <row r="22" spans="4:29" ht="24" customHeight="1">
      <c r="D22" s="20">
        <f>IF(A22&lt;&gt;"",CONCATENATE(VLOOKUP(A22,Участники!$A$2:$E$103,4),IF(VLOOKUP(A22,Участники!$A$2:$E$103,5)&lt;&gt;"",CONCATENATE(CHAR(10),VLOOKUP(A22,Участники!$A$2:$E$103,5)),""),IF(VLOOKUP(A22,Участники!$A$2:$F$103,6)&lt;&gt;"",CONCATENATE(CHAR(10),VLOOKUP(A22,Участники!$A$2:$F$103,6)),""),IF(VLOOKUP(A22,Участники!$A$2:$G$103,7)&lt;&gt;"",CONCATENATE(CHAR(10),VLOOKUP(A22,Участники!$A$2:$G$103,7)),"")),"")</f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Y22" s="61">
        <f t="shared" si="0"/>
      </c>
      <c r="Z22" s="62"/>
      <c r="AA22" s="62"/>
      <c r="AB22" s="63">
        <f t="shared" si="1"/>
        <v>0</v>
      </c>
      <c r="AC22" s="64">
        <f t="shared" si="2"/>
      </c>
    </row>
    <row r="23" spans="4:29" ht="24" customHeight="1">
      <c r="D23" s="20">
        <f>IF(A23&lt;&gt;"",CONCATENATE(VLOOKUP(A23,Участники!$A$2:$E$103,4),IF(VLOOKUP(A23,Участники!$A$2:$E$103,5)&lt;&gt;"",CONCATENATE(CHAR(10),VLOOKUP(A23,Участники!$A$2:$E$103,5)),""),IF(VLOOKUP(A23,Участники!$A$2:$F$103,6)&lt;&gt;"",CONCATENATE(CHAR(10),VLOOKUP(A23,Участники!$A$2:$F$103,6)),""),IF(VLOOKUP(A23,Участники!$A$2:$G$103,7)&lt;&gt;"",CONCATENATE(CHAR(10),VLOOKUP(A23,Участники!$A$2:$G$103,7)),"")),"")</f>
      </c>
      <c r="E23" s="70"/>
      <c r="F23" s="70"/>
      <c r="G23" s="70"/>
      <c r="H23" s="70"/>
      <c r="I23" s="70"/>
      <c r="J23" s="70"/>
      <c r="K23" s="70"/>
      <c r="L23" s="70"/>
      <c r="Y23" s="61">
        <f t="shared" si="0"/>
      </c>
      <c r="AB23" s="63">
        <f t="shared" si="1"/>
        <v>0</v>
      </c>
      <c r="AC23" s="64">
        <f t="shared" si="2"/>
      </c>
    </row>
    <row r="24" spans="4:29" ht="24" customHeight="1">
      <c r="D24" s="20">
        <f>IF(A24&lt;&gt;"",CONCATENATE(VLOOKUP(A24,Участники!$A$2:$E$103,4),IF(VLOOKUP(A24,Участники!$A$2:$E$103,5)&lt;&gt;"",CONCATENATE(CHAR(10),VLOOKUP(A24,Участники!$A$2:$E$103,5)),""),IF(VLOOKUP(A24,Участники!$A$2:$F$103,6)&lt;&gt;"",CONCATENATE(CHAR(10),VLOOKUP(A24,Участники!$A$2:$F$103,6)),""),IF(VLOOKUP(A24,Участники!$A$2:$G$103,7)&lt;&gt;"",CONCATENATE(CHAR(10),VLOOKUP(A24,Участники!$A$2:$G$103,7)),"")),"")</f>
      </c>
      <c r="E24" s="70"/>
      <c r="F24" s="70"/>
      <c r="G24" s="70"/>
      <c r="H24" s="70"/>
      <c r="I24" s="70"/>
      <c r="J24" s="70"/>
      <c r="K24" s="70"/>
      <c r="L24" s="70"/>
      <c r="Y24" s="61">
        <f t="shared" si="0"/>
      </c>
      <c r="AB24" s="63">
        <f t="shared" si="1"/>
        <v>0</v>
      </c>
      <c r="AC24" s="64">
        <f t="shared" si="2"/>
      </c>
    </row>
    <row r="25" spans="4:29" ht="24" customHeight="1">
      <c r="D25" s="20">
        <f>IF(A25&lt;&gt;"",CONCATENATE(VLOOKUP(A25,Участники!$A$2:$E$103,4),IF(VLOOKUP(A25,Участники!$A$2:$E$103,5)&lt;&gt;"",CONCATENATE(CHAR(10),VLOOKUP(A25,Участники!$A$2:$E$103,5)),""),IF(VLOOKUP(A25,Участники!$A$2:$F$103,6)&lt;&gt;"",CONCATENATE(CHAR(10),VLOOKUP(A25,Участники!$A$2:$F$103,6)),""),IF(VLOOKUP(A25,Участники!$A$2:$G$103,7)&lt;&gt;"",CONCATENATE(CHAR(10),VLOOKUP(A25,Участники!$A$2:$G$103,7)),"")),"")</f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Y25" s="61">
        <f t="shared" si="0"/>
      </c>
      <c r="Z25" s="62"/>
      <c r="AA25" s="62"/>
      <c r="AB25" s="63">
        <f t="shared" si="1"/>
        <v>0</v>
      </c>
      <c r="AC25" s="64">
        <f t="shared" si="2"/>
      </c>
    </row>
    <row r="26" spans="4:29" ht="24" customHeight="1">
      <c r="D26" s="20">
        <f>IF(A26&lt;&gt;"",CONCATENATE(VLOOKUP(A26,Участники!$A$2:$E$103,4),IF(VLOOKUP(A26,Участники!$A$2:$E$103,5)&lt;&gt;"",CONCATENATE(CHAR(10),VLOOKUP(A26,Участники!$A$2:$E$103,5)),""),IF(VLOOKUP(A26,Участники!$A$2:$F$103,6)&lt;&gt;"",CONCATENATE(CHAR(10),VLOOKUP(A26,Участники!$A$2:$F$103,6)),""),IF(VLOOKUP(A26,Участники!$A$2:$G$103,7)&lt;&gt;"",CONCATENATE(CHAR(10),VLOOKUP(A26,Участники!$A$2:$G$103,7)),"")),"")</f>
      </c>
      <c r="E26" s="70"/>
      <c r="F26" s="70"/>
      <c r="G26" s="70"/>
      <c r="H26" s="70"/>
      <c r="I26" s="70"/>
      <c r="J26" s="70"/>
      <c r="K26" s="70"/>
      <c r="L26" s="70"/>
      <c r="Y26" s="61">
        <f t="shared" si="0"/>
      </c>
      <c r="AB26" s="63">
        <f t="shared" si="1"/>
        <v>0</v>
      </c>
      <c r="AC26" s="64">
        <f t="shared" si="2"/>
      </c>
    </row>
    <row r="27" spans="4:29" ht="24" customHeight="1">
      <c r="D27" s="20">
        <f>IF(A27&lt;&gt;"",CONCATENATE(VLOOKUP(A27,Участники!$A$2:$E$103,4),IF(VLOOKUP(A27,Участники!$A$2:$E$103,5)&lt;&gt;"",CONCATENATE(CHAR(10),VLOOKUP(A27,Участники!$A$2:$E$103,5)),""),IF(VLOOKUP(A27,Участники!$A$2:$F$103,6)&lt;&gt;"",CONCATENATE(CHAR(10),VLOOKUP(A27,Участники!$A$2:$F$103,6)),""),IF(VLOOKUP(A27,Участники!$A$2:$G$103,7)&lt;&gt;"",CONCATENATE(CHAR(10),VLOOKUP(A27,Участники!$A$2:$G$103,7)),"")),"")</f>
      </c>
      <c r="E27" s="70"/>
      <c r="F27" s="70"/>
      <c r="G27" s="70"/>
      <c r="H27" s="70"/>
      <c r="I27" s="70"/>
      <c r="J27" s="70"/>
      <c r="K27" s="70"/>
      <c r="L27" s="70"/>
      <c r="Y27" s="61">
        <f t="shared" si="0"/>
      </c>
      <c r="AB27" s="63">
        <f t="shared" si="1"/>
        <v>0</v>
      </c>
      <c r="AC27" s="64">
        <f t="shared" si="2"/>
      </c>
    </row>
    <row r="28" spans="4:29" ht="24" customHeight="1">
      <c r="D28" s="20">
        <f>IF(A28&lt;&gt;"",CONCATENATE(VLOOKUP(A28,Участники!$A$2:$E$103,4),IF(VLOOKUP(A28,Участники!$A$2:$E$103,5)&lt;&gt;"",CONCATENATE(CHAR(10),VLOOKUP(A28,Участники!$A$2:$E$103,5)),""),IF(VLOOKUP(A28,Участники!$A$2:$F$103,6)&lt;&gt;"",CONCATENATE(CHAR(10),VLOOKUP(A28,Участники!$A$2:$F$103,6)),""),IF(VLOOKUP(A28,Участники!$A$2:$G$103,7)&lt;&gt;"",CONCATENATE(CHAR(10),VLOOKUP(A28,Участники!$A$2:$G$103,7)),"")),"")</f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Y28" s="61">
        <f t="shared" si="0"/>
      </c>
      <c r="Z28" s="62"/>
      <c r="AA28" s="62"/>
      <c r="AB28" s="63">
        <f t="shared" si="1"/>
        <v>0</v>
      </c>
      <c r="AC28" s="64">
        <f t="shared" si="2"/>
      </c>
    </row>
    <row r="29" spans="4:29" ht="24" customHeight="1">
      <c r="D29" s="20">
        <f>IF(A29&lt;&gt;"",CONCATENATE(VLOOKUP(A29,Участники!$A$2:$E$103,4),IF(VLOOKUP(A29,Участники!$A$2:$E$103,5)&lt;&gt;"",CONCATENATE(CHAR(10),VLOOKUP(A29,Участники!$A$2:$E$103,5)),""),IF(VLOOKUP(A29,Участники!$A$2:$F$103,6)&lt;&gt;"",CONCATENATE(CHAR(10),VLOOKUP(A29,Участники!$A$2:$F$103,6)),""),IF(VLOOKUP(A29,Участники!$A$2:$G$103,7)&lt;&gt;"",CONCATENATE(CHAR(10),VLOOKUP(A29,Участники!$A$2:$G$103,7)),"")),"")</f>
      </c>
      <c r="E29" s="70"/>
      <c r="F29" s="70"/>
      <c r="G29" s="70"/>
      <c r="H29" s="70"/>
      <c r="I29" s="70"/>
      <c r="J29" s="70"/>
      <c r="K29" s="70"/>
      <c r="L29" s="70"/>
      <c r="Y29" s="61">
        <f t="shared" si="0"/>
      </c>
      <c r="AB29" s="63">
        <f t="shared" si="1"/>
        <v>0</v>
      </c>
      <c r="AC29" s="64">
        <f t="shared" si="2"/>
      </c>
    </row>
    <row r="30" spans="4:29" ht="24" customHeight="1">
      <c r="D30" s="20">
        <f>IF(A30&lt;&gt;"",CONCATENATE(VLOOKUP(A30,Участники!$A$2:$E$103,4),IF(VLOOKUP(A30,Участники!$A$2:$E$103,5)&lt;&gt;"",CONCATENATE(CHAR(10),VLOOKUP(A30,Участники!$A$2:$E$103,5)),""),IF(VLOOKUP(A30,Участники!$A$2:$F$103,6)&lt;&gt;"",CONCATENATE(CHAR(10),VLOOKUP(A30,Участники!$A$2:$F$103,6)),""),IF(VLOOKUP(A30,Участники!$A$2:$G$103,7)&lt;&gt;"",CONCATENATE(CHAR(10),VLOOKUP(A30,Участники!$A$2:$G$103,7)),"")),"")</f>
      </c>
      <c r="E30" s="70"/>
      <c r="F30" s="70"/>
      <c r="G30" s="70"/>
      <c r="H30" s="70"/>
      <c r="I30" s="70"/>
      <c r="J30" s="70"/>
      <c r="K30" s="70"/>
      <c r="L30" s="70"/>
      <c r="Y30" s="61">
        <f t="shared" si="0"/>
      </c>
      <c r="AB30" s="63">
        <f t="shared" si="1"/>
        <v>0</v>
      </c>
      <c r="AC30" s="64">
        <f t="shared" si="2"/>
      </c>
    </row>
    <row r="31" spans="4:29" ht="24" customHeight="1">
      <c r="D31" s="20">
        <f>IF(A31&lt;&gt;"",CONCATENATE(VLOOKUP(A31,Участники!$A$2:$E$103,4),IF(VLOOKUP(A31,Участники!$A$2:$E$103,5)&lt;&gt;"",CONCATENATE(CHAR(10),VLOOKUP(A31,Участники!$A$2:$E$103,5)),""),IF(VLOOKUP(A31,Участники!$A$2:$F$103,6)&lt;&gt;"",CONCATENATE(CHAR(10),VLOOKUP(A31,Участники!$A$2:$F$103,6)),""),IF(VLOOKUP(A31,Участники!$A$2:$G$103,7)&lt;&gt;"",CONCATENATE(CHAR(10),VLOOKUP(A31,Участники!$A$2:$G$103,7)),"")),"")</f>
      </c>
      <c r="E31" s="70"/>
      <c r="F31" s="70"/>
      <c r="G31" s="70"/>
      <c r="H31" s="70"/>
      <c r="I31" s="70"/>
      <c r="J31" s="70"/>
      <c r="K31" s="70"/>
      <c r="L31" s="70"/>
      <c r="Y31" s="61">
        <f t="shared" si="0"/>
      </c>
      <c r="AB31" s="63">
        <f t="shared" si="1"/>
        <v>0</v>
      </c>
      <c r="AC31" s="64">
        <f t="shared" si="2"/>
      </c>
    </row>
    <row r="32" spans="4:29" ht="24" customHeight="1">
      <c r="D32" s="20">
        <f>IF(A32&lt;&gt;"",CONCATENATE(VLOOKUP(A32,Участники!$A$2:$E$103,4),IF(VLOOKUP(A32,Участники!$A$2:$E$103,5)&lt;&gt;"",CONCATENATE(CHAR(10),VLOOKUP(A32,Участники!$A$2:$E$103,5)),""),IF(VLOOKUP(A32,Участники!$A$2:$F$103,6)&lt;&gt;"",CONCATENATE(CHAR(10),VLOOKUP(A32,Участники!$A$2:$F$103,6)),""),IF(VLOOKUP(A32,Участники!$A$2:$G$103,7)&lt;&gt;"",CONCATENATE(CHAR(10),VLOOKUP(A32,Участники!$A$2:$G$103,7)),"")),"")</f>
      </c>
      <c r="E32" s="70"/>
      <c r="F32" s="70"/>
      <c r="G32" s="70"/>
      <c r="H32" s="70"/>
      <c r="I32" s="70"/>
      <c r="J32" s="70"/>
      <c r="K32" s="70"/>
      <c r="L32" s="70"/>
      <c r="Y32" s="61">
        <f t="shared" si="0"/>
      </c>
      <c r="AB32" s="63">
        <f t="shared" si="1"/>
        <v>0</v>
      </c>
      <c r="AC32" s="64">
        <f t="shared" si="2"/>
      </c>
    </row>
    <row r="33" spans="4:29" ht="24" customHeight="1">
      <c r="D33" s="20">
        <f>IF(A33&lt;&gt;"",CONCATENATE(VLOOKUP(A33,Участники!$A$2:$E$103,4),IF(VLOOKUP(A33,Участники!$A$2:$E$103,5)&lt;&gt;"",CONCATENATE(CHAR(10),VLOOKUP(A33,Участники!$A$2:$E$103,5)),""),IF(VLOOKUP(A33,Участники!$A$2:$F$103,6)&lt;&gt;"",CONCATENATE(CHAR(10),VLOOKUP(A33,Участники!$A$2:$F$103,6)),""),IF(VLOOKUP(A33,Участники!$A$2:$G$103,7)&lt;&gt;"",CONCATENATE(CHAR(10),VLOOKUP(A33,Участники!$A$2:$G$103,7)),"")),"")</f>
      </c>
      <c r="E33" s="70"/>
      <c r="F33" s="70"/>
      <c r="G33" s="70"/>
      <c r="H33" s="70"/>
      <c r="I33" s="70"/>
      <c r="J33" s="70"/>
      <c r="K33" s="70"/>
      <c r="L33" s="70"/>
      <c r="Y33" s="61">
        <f t="shared" si="0"/>
      </c>
      <c r="AB33" s="63">
        <f t="shared" si="1"/>
        <v>0</v>
      </c>
      <c r="AC33" s="64">
        <f t="shared" si="2"/>
      </c>
    </row>
    <row r="34" spans="4:29" ht="24" customHeight="1">
      <c r="D34" s="20">
        <f>IF(A34&lt;&gt;"",CONCATENATE(VLOOKUP(A34,Участники!$A$2:$E$103,4),IF(VLOOKUP(A34,Участники!$A$2:$E$103,5)&lt;&gt;"",CONCATENATE(CHAR(10),VLOOKUP(A34,Участники!$A$2:$E$103,5)),""),IF(VLOOKUP(A34,Участники!$A$2:$F$103,6)&lt;&gt;"",CONCATENATE(CHAR(10),VLOOKUP(A34,Участники!$A$2:$F$103,6)),""),IF(VLOOKUP(A34,Участники!$A$2:$G$103,7)&lt;&gt;"",CONCATENATE(CHAR(10),VLOOKUP(A34,Участники!$A$2:$G$103,7)),"")),"")</f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Y34" s="61">
        <f t="shared" si="0"/>
      </c>
      <c r="Z34" s="62"/>
      <c r="AA34" s="62"/>
      <c r="AB34" s="63">
        <f t="shared" si="1"/>
        <v>0</v>
      </c>
      <c r="AC34" s="64">
        <f t="shared" si="2"/>
      </c>
    </row>
    <row r="35" spans="4:29" ht="24" customHeight="1">
      <c r="D35" s="20">
        <f>IF(A35&lt;&gt;"",CONCATENATE(VLOOKUP(A35,Участники!$A$2:$E$103,4),IF(VLOOKUP(A35,Участники!$A$2:$E$103,5)&lt;&gt;"",CONCATENATE(CHAR(10),VLOOKUP(A35,Участники!$A$2:$E$103,5)),""),IF(VLOOKUP(A35,Участники!$A$2:$F$103,6)&lt;&gt;"",CONCATENATE(CHAR(10),VLOOKUP(A35,Участники!$A$2:$F$103,6)),""),IF(VLOOKUP(A35,Участники!$A$2:$G$103,7)&lt;&gt;"",CONCATENATE(CHAR(10),VLOOKUP(A35,Участники!$A$2:$G$103,7)),"")),"")</f>
      </c>
      <c r="E35" s="70"/>
      <c r="F35" s="70"/>
      <c r="G35" s="70"/>
      <c r="H35" s="70"/>
      <c r="I35" s="70"/>
      <c r="J35" s="70"/>
      <c r="K35" s="70"/>
      <c r="L35" s="70"/>
      <c r="Y35" s="61">
        <f t="shared" si="0"/>
      </c>
      <c r="AB35" s="63">
        <f t="shared" si="1"/>
        <v>0</v>
      </c>
      <c r="AC35" s="64">
        <f t="shared" si="2"/>
      </c>
    </row>
    <row r="36" spans="4:29" ht="24" customHeight="1">
      <c r="D36" s="20">
        <f>IF(A36&lt;&gt;"",CONCATENATE(VLOOKUP(A36,Участники!$A$2:$E$103,4),IF(VLOOKUP(A36,Участники!$A$2:$E$103,5)&lt;&gt;"",CONCATENATE(CHAR(10),VLOOKUP(A36,Участники!$A$2:$E$103,5)),""),IF(VLOOKUP(A36,Участники!$A$2:$F$103,6)&lt;&gt;"",CONCATENATE(CHAR(10),VLOOKUP(A36,Участники!$A$2:$F$103,6)),""),IF(VLOOKUP(A36,Участники!$A$2:$G$103,7)&lt;&gt;"",CONCATENATE(CHAR(10),VLOOKUP(A36,Участники!$A$2:$G$103,7)),"")),"")</f>
      </c>
      <c r="E36" s="70"/>
      <c r="F36" s="70"/>
      <c r="G36" s="70"/>
      <c r="H36" s="70"/>
      <c r="I36" s="70"/>
      <c r="J36" s="70"/>
      <c r="K36" s="70"/>
      <c r="L36" s="70"/>
      <c r="Y36" s="61">
        <f t="shared" si="0"/>
      </c>
      <c r="AB36" s="63">
        <f t="shared" si="1"/>
        <v>0</v>
      </c>
      <c r="AC36" s="64">
        <f t="shared" si="2"/>
      </c>
    </row>
    <row r="37" spans="4:29" ht="24" customHeight="1">
      <c r="D37" s="20">
        <f>IF(A37&lt;&gt;"",CONCATENATE(VLOOKUP(A37,Участники!$A$2:$E$103,4),IF(VLOOKUP(A37,Участники!$A$2:$E$103,5)&lt;&gt;"",CONCATENATE(CHAR(10),VLOOKUP(A37,Участники!$A$2:$E$103,5)),""),IF(VLOOKUP(A37,Участники!$A$2:$F$103,6)&lt;&gt;"",CONCATENATE(CHAR(10),VLOOKUP(A37,Участники!$A$2:$F$103,6)),""),IF(VLOOKUP(A37,Участники!$A$2:$G$103,7)&lt;&gt;"",CONCATENATE(CHAR(10),VLOOKUP(A37,Участники!$A$2:$G$103,7)),"")),"")</f>
      </c>
      <c r="E37" s="70"/>
      <c r="F37" s="70"/>
      <c r="G37" s="70"/>
      <c r="H37" s="70"/>
      <c r="I37" s="70"/>
      <c r="J37" s="70"/>
      <c r="K37" s="70"/>
      <c r="L37" s="70"/>
      <c r="Y37" s="61">
        <f t="shared" si="0"/>
      </c>
      <c r="AB37" s="63">
        <f t="shared" si="1"/>
        <v>0</v>
      </c>
      <c r="AC37" s="64">
        <f t="shared" si="2"/>
      </c>
    </row>
    <row r="38" spans="4:29" ht="24" customHeight="1">
      <c r="D38" s="20">
        <f>IF(A38&lt;&gt;"",CONCATENATE(VLOOKUP(A38,Участники!$A$2:$E$103,4),IF(VLOOKUP(A38,Участники!$A$2:$E$103,5)&lt;&gt;"",CONCATENATE(CHAR(10),VLOOKUP(A38,Участники!$A$2:$E$103,5)),""),IF(VLOOKUP(A38,Участники!$A$2:$F$103,6)&lt;&gt;"",CONCATENATE(CHAR(10),VLOOKUP(A38,Участники!$A$2:$F$103,6)),""),IF(VLOOKUP(A38,Участники!$A$2:$G$103,7)&lt;&gt;"",CONCATENATE(CHAR(10),VLOOKUP(A38,Участники!$A$2:$G$103,7)),"")),"")</f>
      </c>
      <c r="E38" s="70"/>
      <c r="F38" s="70"/>
      <c r="G38" s="70"/>
      <c r="H38" s="70"/>
      <c r="I38" s="70"/>
      <c r="J38" s="70"/>
      <c r="K38" s="70"/>
      <c r="L38" s="70"/>
      <c r="Y38" s="61">
        <f t="shared" si="0"/>
      </c>
      <c r="AB38" s="63">
        <f t="shared" si="1"/>
        <v>0</v>
      </c>
      <c r="AC38" s="64">
        <f t="shared" si="2"/>
      </c>
    </row>
    <row r="39" spans="4:29" ht="24" customHeight="1">
      <c r="D39" s="20">
        <f>IF(A39&lt;&gt;"",CONCATENATE(VLOOKUP(A39,Участники!$A$2:$E$103,4),IF(VLOOKUP(A39,Участники!$A$2:$E$103,5)&lt;&gt;"",CONCATENATE(CHAR(10),VLOOKUP(A39,Участники!$A$2:$E$103,5)),""),IF(VLOOKUP(A39,Участники!$A$2:$F$103,6)&lt;&gt;"",CONCATENATE(CHAR(10),VLOOKUP(A39,Участники!$A$2:$F$103,6)),""),IF(VLOOKUP(A39,Участники!$A$2:$G$103,7)&lt;&gt;"",CONCATENATE(CHAR(10),VLOOKUP(A39,Участники!$A$2:$G$103,7)),"")),"")</f>
      </c>
      <c r="E39" s="70"/>
      <c r="F39" s="70"/>
      <c r="G39" s="70"/>
      <c r="H39" s="70"/>
      <c r="I39" s="70"/>
      <c r="J39" s="70"/>
      <c r="K39" s="70"/>
      <c r="L39" s="70"/>
      <c r="Y39" s="61">
        <f t="shared" si="0"/>
      </c>
      <c r="AB39" s="63">
        <f t="shared" si="1"/>
        <v>0</v>
      </c>
      <c r="AC39" s="64">
        <f t="shared" si="2"/>
      </c>
    </row>
    <row r="40" spans="4:29" ht="24" customHeight="1">
      <c r="D40" s="20">
        <f>IF(A40&lt;&gt;"",CONCATENATE(VLOOKUP(A40,Участники!$A$2:$E$103,4),IF(VLOOKUP(A40,Участники!$A$2:$E$103,5)&lt;&gt;"",CONCATENATE(CHAR(10),VLOOKUP(A40,Участники!$A$2:$E$103,5)),""),IF(VLOOKUP(A40,Участники!$A$2:$F$103,6)&lt;&gt;"",CONCATENATE(CHAR(10),VLOOKUP(A40,Участники!$A$2:$F$103,6)),""),IF(VLOOKUP(A40,Участники!$A$2:$G$103,7)&lt;&gt;"",CONCATENATE(CHAR(10),VLOOKUP(A40,Участники!$A$2:$G$103,7)),"")),"")</f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Y40" s="61">
        <f t="shared" si="0"/>
      </c>
      <c r="Z40" s="62"/>
      <c r="AA40" s="62"/>
      <c r="AB40" s="63">
        <f t="shared" si="1"/>
        <v>0</v>
      </c>
      <c r="AC40" s="64">
        <f t="shared" si="2"/>
      </c>
    </row>
    <row r="41" spans="4:29" ht="24" customHeight="1">
      <c r="D41" s="20">
        <f>IF(A41&lt;&gt;"",CONCATENATE(VLOOKUP(A41,Участники!$A$2:$E$103,4),IF(VLOOKUP(A41,Участники!$A$2:$E$103,5)&lt;&gt;"",CONCATENATE(CHAR(10),VLOOKUP(A41,Участники!$A$2:$E$103,5)),""),IF(VLOOKUP(A41,Участники!$A$2:$F$103,6)&lt;&gt;"",CONCATENATE(CHAR(10),VLOOKUP(A41,Участники!$A$2:$F$103,6)),""),IF(VLOOKUP(A41,Участники!$A$2:$G$103,7)&lt;&gt;"",CONCATENATE(CHAR(10),VLOOKUP(A41,Участники!$A$2:$G$103,7)),"")),"")</f>
      </c>
      <c r="E41" s="70"/>
      <c r="F41" s="70"/>
      <c r="G41" s="70"/>
      <c r="H41" s="70"/>
      <c r="I41" s="70"/>
      <c r="J41" s="70"/>
      <c r="K41" s="70"/>
      <c r="L41" s="70"/>
      <c r="Y41" s="61">
        <f t="shared" si="0"/>
      </c>
      <c r="AB41" s="63">
        <f t="shared" si="1"/>
        <v>0</v>
      </c>
      <c r="AC41" s="64">
        <f t="shared" si="2"/>
      </c>
    </row>
    <row r="42" spans="4:29" ht="24" customHeight="1">
      <c r="D42" s="20">
        <f>IF(A42&lt;&gt;"",CONCATENATE(VLOOKUP(A42,Участники!$A$2:$E$103,4),IF(VLOOKUP(A42,Участники!$A$2:$E$103,5)&lt;&gt;"",CONCATENATE(CHAR(10),VLOOKUP(A42,Участники!$A$2:$E$103,5)),""),IF(VLOOKUP(A42,Участники!$A$2:$F$103,6)&lt;&gt;"",CONCATENATE(CHAR(10),VLOOKUP(A42,Участники!$A$2:$F$103,6)),""),IF(VLOOKUP(A42,Участники!$A$2:$G$103,7)&lt;&gt;"",CONCATENATE(CHAR(10),VLOOKUP(A42,Участники!$A$2:$G$103,7)),"")),"")</f>
      </c>
      <c r="E42" s="70"/>
      <c r="F42" s="70"/>
      <c r="G42" s="70"/>
      <c r="H42" s="70"/>
      <c r="I42" s="70"/>
      <c r="J42" s="70"/>
      <c r="K42" s="70"/>
      <c r="L42" s="70"/>
      <c r="Y42" s="61">
        <f t="shared" si="0"/>
      </c>
      <c r="AB42" s="63">
        <f t="shared" si="1"/>
        <v>0</v>
      </c>
      <c r="AC42" s="64">
        <f t="shared" si="2"/>
      </c>
    </row>
    <row r="43" spans="4:29" ht="24" customHeight="1">
      <c r="D43" s="20">
        <f>IF(A43&lt;&gt;"",CONCATENATE(VLOOKUP(A43,Участники!$A$2:$E$103,4),IF(VLOOKUP(A43,Участники!$A$2:$E$103,5)&lt;&gt;"",CONCATENATE(CHAR(10),VLOOKUP(A43,Участники!$A$2:$E$103,5)),""),IF(VLOOKUP(A43,Участники!$A$2:$F$103,6)&lt;&gt;"",CONCATENATE(CHAR(10),VLOOKUP(A43,Участники!$A$2:$F$103,6)),""),IF(VLOOKUP(A43,Участники!$A$2:$G$103,7)&lt;&gt;"",CONCATENATE(CHAR(10),VLOOKUP(A43,Участники!$A$2:$G$103,7)),"")),"")</f>
      </c>
      <c r="E43" s="70"/>
      <c r="F43" s="70"/>
      <c r="G43" s="70"/>
      <c r="H43" s="70"/>
      <c r="I43" s="70"/>
      <c r="J43" s="70"/>
      <c r="K43" s="70"/>
      <c r="L43" s="70"/>
      <c r="Y43" s="61">
        <f t="shared" si="0"/>
      </c>
      <c r="AB43" s="63">
        <f t="shared" si="1"/>
        <v>0</v>
      </c>
      <c r="AC43" s="64">
        <f t="shared" si="2"/>
      </c>
    </row>
    <row r="44" spans="4:29" ht="24" customHeight="1">
      <c r="D44" s="20">
        <f>IF(A44&lt;&gt;"",CONCATENATE(VLOOKUP(A44,Участники!$A$2:$E$103,4),IF(VLOOKUP(A44,Участники!$A$2:$E$103,5)&lt;&gt;"",CONCATENATE(CHAR(10),VLOOKUP(A44,Участники!$A$2:$E$103,5)),""),IF(VLOOKUP(A44,Участники!$A$2:$F$103,6)&lt;&gt;"",CONCATENATE(CHAR(10),VLOOKUP(A44,Участники!$A$2:$F$103,6)),""),IF(VLOOKUP(A44,Участники!$A$2:$G$103,7)&lt;&gt;"",CONCATENATE(CHAR(10),VLOOKUP(A44,Участники!$A$2:$G$103,7)),"")),"")</f>
      </c>
      <c r="E44" s="70"/>
      <c r="F44" s="70"/>
      <c r="G44" s="70"/>
      <c r="H44" s="70"/>
      <c r="I44" s="70"/>
      <c r="J44" s="70"/>
      <c r="K44" s="70"/>
      <c r="L44" s="70"/>
      <c r="Y44" s="61">
        <f t="shared" si="0"/>
      </c>
      <c r="AB44" s="63">
        <f t="shared" si="1"/>
        <v>0</v>
      </c>
      <c r="AC44" s="64">
        <f t="shared" si="2"/>
      </c>
    </row>
    <row r="45" spans="4:29" ht="24" customHeight="1">
      <c r="D45" s="20">
        <f>IF(A45&lt;&gt;"",CONCATENATE(VLOOKUP(A45,Участники!$A$2:$E$103,4),IF(VLOOKUP(A45,Участники!$A$2:$E$103,5)&lt;&gt;"",CONCATENATE(CHAR(10),VLOOKUP(A45,Участники!$A$2:$E$103,5)),""),IF(VLOOKUP(A45,Участники!$A$2:$F$103,6)&lt;&gt;"",CONCATENATE(CHAR(10),VLOOKUP(A45,Участники!$A$2:$F$103,6)),""),IF(VLOOKUP(A45,Участники!$A$2:$G$103,7)&lt;&gt;"",CONCATENATE(CHAR(10),VLOOKUP(A45,Участники!$A$2:$G$103,7)),"")),"")</f>
      </c>
      <c r="E45" s="70"/>
      <c r="F45" s="70"/>
      <c r="G45" s="70"/>
      <c r="H45" s="70"/>
      <c r="I45" s="70"/>
      <c r="J45" s="70"/>
      <c r="K45" s="70"/>
      <c r="L45" s="70"/>
      <c r="Y45" s="61">
        <f t="shared" si="0"/>
      </c>
      <c r="AB45" s="63">
        <f t="shared" si="1"/>
        <v>0</v>
      </c>
      <c r="AC45" s="64">
        <f t="shared" si="2"/>
      </c>
    </row>
    <row r="46" spans="4:29" ht="24" customHeight="1">
      <c r="D46" s="20">
        <f>IF(A46&lt;&gt;"",CONCATENATE(VLOOKUP(A46,Участники!$A$2:$E$103,4),IF(VLOOKUP(A46,Участники!$A$2:$E$103,5)&lt;&gt;"",CONCATENATE(CHAR(10),VLOOKUP(A46,Участники!$A$2:$E$103,5)),""),IF(VLOOKUP(A46,Участники!$A$2:$F$103,6)&lt;&gt;"",CONCATENATE(CHAR(10),VLOOKUP(A46,Участники!$A$2:$F$103,6)),""),IF(VLOOKUP(A46,Участники!$A$2:$G$103,7)&lt;&gt;"",CONCATENATE(CHAR(10),VLOOKUP(A46,Участники!$A$2:$G$103,7)),"")),"")</f>
      </c>
      <c r="E46" s="70"/>
      <c r="F46" s="70"/>
      <c r="G46" s="70"/>
      <c r="H46" s="70"/>
      <c r="I46" s="70"/>
      <c r="J46" s="70"/>
      <c r="K46" s="70"/>
      <c r="L46" s="70"/>
      <c r="Y46" s="61">
        <f t="shared" si="0"/>
      </c>
      <c r="AB46" s="63">
        <f t="shared" si="1"/>
        <v>0</v>
      </c>
      <c r="AC46" s="64">
        <f t="shared" si="2"/>
      </c>
    </row>
    <row r="47" spans="4:29" ht="24" customHeight="1">
      <c r="D47" s="20">
        <f>IF(A47&lt;&gt;"",CONCATENATE(VLOOKUP(A47,Участники!$A$2:$E$103,4),IF(VLOOKUP(A47,Участники!$A$2:$E$103,5)&lt;&gt;"",CONCATENATE(CHAR(10),VLOOKUP(A47,Участники!$A$2:$E$103,5)),""),IF(VLOOKUP(A47,Участники!$A$2:$F$103,6)&lt;&gt;"",CONCATENATE(CHAR(10),VLOOKUP(A47,Участники!$A$2:$F$103,6)),""),IF(VLOOKUP(A47,Участники!$A$2:$G$103,7)&lt;&gt;"",CONCATENATE(CHAR(10),VLOOKUP(A47,Участники!$A$2:$G$103,7)),"")),"")</f>
      </c>
      <c r="E47" s="70"/>
      <c r="F47" s="70"/>
      <c r="G47" s="70"/>
      <c r="H47" s="70"/>
      <c r="I47" s="70"/>
      <c r="J47" s="70"/>
      <c r="K47" s="70"/>
      <c r="L47" s="70"/>
      <c r="Y47" s="61">
        <f t="shared" si="0"/>
      </c>
      <c r="AB47" s="63">
        <f t="shared" si="1"/>
        <v>0</v>
      </c>
      <c r="AC47" s="64">
        <f t="shared" si="2"/>
      </c>
    </row>
    <row r="48" spans="4:29" ht="24" customHeight="1">
      <c r="D48" s="20">
        <f>IF(A48&lt;&gt;"",CONCATENATE(VLOOKUP(A48,Участники!$A$2:$E$103,4),IF(VLOOKUP(A48,Участники!$A$2:$E$103,5)&lt;&gt;"",CONCATENATE(CHAR(10),VLOOKUP(A48,Участники!$A$2:$E$103,5)),""),IF(VLOOKUP(A48,Участники!$A$2:$F$103,6)&lt;&gt;"",CONCATENATE(CHAR(10),VLOOKUP(A48,Участники!$A$2:$F$103,6)),""),IF(VLOOKUP(A48,Участники!$A$2:$G$103,7)&lt;&gt;"",CONCATENATE(CHAR(10),VLOOKUP(A48,Участники!$A$2:$G$103,7)),"")),"")</f>
      </c>
      <c r="E48" s="70"/>
      <c r="F48" s="70"/>
      <c r="G48" s="70"/>
      <c r="H48" s="70"/>
      <c r="I48" s="70"/>
      <c r="J48" s="70"/>
      <c r="K48" s="70"/>
      <c r="L48" s="70"/>
      <c r="Y48" s="61">
        <f t="shared" si="0"/>
      </c>
      <c r="AB48" s="63">
        <f t="shared" si="1"/>
        <v>0</v>
      </c>
      <c r="AC48" s="64">
        <f t="shared" si="2"/>
      </c>
    </row>
    <row r="49" spans="4:29" ht="24" customHeight="1">
      <c r="D49" s="20">
        <f>IF(A49&lt;&gt;"",CONCATENATE(VLOOKUP(A49,Участники!$A$2:$E$103,4),IF(VLOOKUP(A49,Участники!$A$2:$E$103,5)&lt;&gt;"",CONCATENATE(CHAR(10),VLOOKUP(A49,Участники!$A$2:$E$103,5)),""),IF(VLOOKUP(A49,Участники!$A$2:$F$103,6)&lt;&gt;"",CONCATENATE(CHAR(10),VLOOKUP(A49,Участники!$A$2:$F$103,6)),""),IF(VLOOKUP(A49,Участники!$A$2:$G$103,7)&lt;&gt;"",CONCATENATE(CHAR(10),VLOOKUP(A49,Участники!$A$2:$G$103,7)),"")),"")</f>
      </c>
      <c r="E49" s="70"/>
      <c r="F49" s="70"/>
      <c r="G49" s="70"/>
      <c r="H49" s="70"/>
      <c r="I49" s="70"/>
      <c r="J49" s="70"/>
      <c r="K49" s="70"/>
      <c r="L49" s="70"/>
      <c r="Y49" s="61">
        <f t="shared" si="0"/>
      </c>
      <c r="AB49" s="63">
        <f t="shared" si="1"/>
        <v>0</v>
      </c>
      <c r="AC49" s="64">
        <f t="shared" si="2"/>
      </c>
    </row>
    <row r="50" spans="4:29" ht="24" customHeight="1">
      <c r="D50" s="20">
        <f>IF(A50&lt;&gt;"",CONCATENATE(VLOOKUP(A50,Участники!$A$2:$E$103,4),IF(VLOOKUP(A50,Участники!$A$2:$E$103,5)&lt;&gt;"",CONCATENATE(CHAR(10),VLOOKUP(A50,Участники!$A$2:$E$103,5)),""),IF(VLOOKUP(A50,Участники!$A$2:$F$103,6)&lt;&gt;"",CONCATENATE(CHAR(10),VLOOKUP(A50,Участники!$A$2:$F$103,6)),""),IF(VLOOKUP(A50,Участники!$A$2:$G$103,7)&lt;&gt;"",CONCATENATE(CHAR(10),VLOOKUP(A50,Участники!$A$2:$G$103,7)),"")),"")</f>
      </c>
      <c r="E50" s="70"/>
      <c r="F50" s="70"/>
      <c r="G50" s="70"/>
      <c r="H50" s="70"/>
      <c r="I50" s="70"/>
      <c r="J50" s="70"/>
      <c r="K50" s="70"/>
      <c r="L50" s="70"/>
      <c r="Y50" s="61">
        <f t="shared" si="0"/>
      </c>
      <c r="AB50" s="63">
        <f t="shared" si="1"/>
        <v>0</v>
      </c>
      <c r="AC50" s="64">
        <f t="shared" si="2"/>
      </c>
    </row>
    <row r="51" spans="4:29" ht="24" customHeight="1">
      <c r="D51" s="20">
        <f>IF(A51&lt;&gt;"",CONCATENATE(VLOOKUP(A51,Участники!$A$2:$E$103,4),IF(VLOOKUP(A51,Участники!$A$2:$E$103,5)&lt;&gt;"",CONCATENATE(CHAR(10),VLOOKUP(A51,Участники!$A$2:$E$103,5)),""),IF(VLOOKUP(A51,Участники!$A$2:$F$103,6)&lt;&gt;"",CONCATENATE(CHAR(10),VLOOKUP(A51,Участники!$A$2:$F$103,6)),""),IF(VLOOKUP(A51,Участники!$A$2:$G$103,7)&lt;&gt;"",CONCATENATE(CHAR(10),VLOOKUP(A51,Участники!$A$2:$G$103,7)),"")),"")</f>
      </c>
      <c r="E51" s="70"/>
      <c r="F51" s="70"/>
      <c r="G51" s="70"/>
      <c r="H51" s="70"/>
      <c r="I51" s="70"/>
      <c r="J51" s="70"/>
      <c r="K51" s="70"/>
      <c r="L51" s="70"/>
      <c r="Y51" s="61">
        <f t="shared" si="0"/>
      </c>
      <c r="AB51" s="63">
        <f t="shared" si="1"/>
        <v>0</v>
      </c>
      <c r="AC51" s="64">
        <f t="shared" si="2"/>
      </c>
    </row>
    <row r="52" spans="4:29" ht="24" customHeight="1">
      <c r="D52" s="20">
        <f>IF(A52&lt;&gt;"",CONCATENATE(VLOOKUP(A52,Участники!$A$2:$E$103,4),IF(VLOOKUP(A52,Участники!$A$2:$E$103,5)&lt;&gt;"",CONCATENATE(CHAR(10),VLOOKUP(A52,Участники!$A$2:$E$103,5)),""),IF(VLOOKUP(A52,Участники!$A$2:$F$103,6)&lt;&gt;"",CONCATENATE(CHAR(10),VLOOKUP(A52,Участники!$A$2:$F$103,6)),""),IF(VLOOKUP(A52,Участники!$A$2:$G$103,7)&lt;&gt;"",CONCATENATE(CHAR(10),VLOOKUP(A52,Участники!$A$2:$G$103,7)),"")),"")</f>
      </c>
      <c r="E52" s="70"/>
      <c r="F52" s="70"/>
      <c r="G52" s="70"/>
      <c r="H52" s="70"/>
      <c r="I52" s="70"/>
      <c r="J52" s="70"/>
      <c r="K52" s="70"/>
      <c r="L52" s="70"/>
      <c r="Y52" s="61">
        <f t="shared" si="0"/>
      </c>
      <c r="AB52" s="63">
        <f t="shared" si="1"/>
        <v>0</v>
      </c>
      <c r="AC52" s="64">
        <f t="shared" si="2"/>
      </c>
    </row>
    <row r="53" spans="4:29" ht="24" customHeight="1">
      <c r="D53" s="20">
        <f>IF(A53&lt;&gt;"",CONCATENATE(VLOOKUP(A53,Участники!$A$2:$E$103,4),IF(VLOOKUP(A53,Участники!$A$2:$E$103,5)&lt;&gt;"",CONCATENATE(CHAR(10),VLOOKUP(A53,Участники!$A$2:$E$103,5)),""),IF(VLOOKUP(A53,Участники!$A$2:$F$103,6)&lt;&gt;"",CONCATENATE(CHAR(10),VLOOKUP(A53,Участники!$A$2:$F$103,6)),""),IF(VLOOKUP(A53,Участники!$A$2:$G$103,7)&lt;&gt;"",CONCATENATE(CHAR(10),VLOOKUP(A53,Участники!$A$2:$G$103,7)),"")),"")</f>
      </c>
      <c r="E53" s="70"/>
      <c r="F53" s="70"/>
      <c r="G53" s="70"/>
      <c r="H53" s="70"/>
      <c r="I53" s="70"/>
      <c r="J53" s="70"/>
      <c r="K53" s="70"/>
      <c r="L53" s="70"/>
      <c r="Y53" s="61">
        <f t="shared" si="0"/>
      </c>
      <c r="AB53" s="63">
        <f t="shared" si="1"/>
        <v>0</v>
      </c>
      <c r="AC53" s="64">
        <f t="shared" si="2"/>
      </c>
    </row>
    <row r="54" spans="4:29" ht="24" customHeight="1">
      <c r="D54" s="20">
        <f>IF(A54&lt;&gt;"",CONCATENATE(VLOOKUP(A54,Участники!$A$2:$E$103,4),IF(VLOOKUP(A54,Участники!$A$2:$E$103,5)&lt;&gt;"",CONCATENATE(CHAR(10),VLOOKUP(A54,Участники!$A$2:$E$103,5)),""),IF(VLOOKUP(A54,Участники!$A$2:$F$103,6)&lt;&gt;"",CONCATENATE(CHAR(10),VLOOKUP(A54,Участники!$A$2:$F$103,6)),""),IF(VLOOKUP(A54,Участники!$A$2:$G$103,7)&lt;&gt;"",CONCATENATE(CHAR(10),VLOOKUP(A54,Участники!$A$2:$G$103,7)),"")),"")</f>
      </c>
      <c r="E54" s="70"/>
      <c r="F54" s="70"/>
      <c r="G54" s="70"/>
      <c r="H54" s="70"/>
      <c r="I54" s="70"/>
      <c r="J54" s="70"/>
      <c r="K54" s="70"/>
      <c r="L54" s="70"/>
      <c r="Y54" s="61">
        <f t="shared" si="0"/>
      </c>
      <c r="Z54" s="62"/>
      <c r="AA54" s="62"/>
      <c r="AB54" s="63">
        <f t="shared" si="1"/>
        <v>0</v>
      </c>
      <c r="AC54" s="64">
        <f t="shared" si="2"/>
      </c>
    </row>
    <row r="55" spans="4:29" ht="24" customHeight="1">
      <c r="D55" s="20">
        <f>IF(A55&lt;&gt;"",CONCATENATE(VLOOKUP(A55,Участники!$A$2:$E$103,4),IF(VLOOKUP(A55,Участники!$A$2:$E$103,5)&lt;&gt;"",CONCATENATE(CHAR(10),VLOOKUP(A55,Участники!$A$2:$E$103,5)),""),IF(VLOOKUP(A55,Участники!$A$2:$F$103,6)&lt;&gt;"",CONCATENATE(CHAR(10),VLOOKUP(A55,Участники!$A$2:$F$103,6)),""),IF(VLOOKUP(A55,Участники!$A$2:$G$103,7)&lt;&gt;"",CONCATENATE(CHAR(10),VLOOKUP(A55,Участники!$A$2:$G$103,7)),"")),"")</f>
      </c>
      <c r="Y55" s="61">
        <f t="shared" si="0"/>
      </c>
      <c r="Z55" s="62"/>
      <c r="AA55" s="62"/>
      <c r="AB55" s="63">
        <f t="shared" si="1"/>
        <v>0</v>
      </c>
      <c r="AC55" s="64">
        <f t="shared" si="2"/>
      </c>
    </row>
    <row r="56" spans="4:29" ht="24" customHeight="1">
      <c r="D56" s="20">
        <f>IF(A56&lt;&gt;"",CONCATENATE(VLOOKUP(A56,Участники!$A$2:$E$103,4),IF(VLOOKUP(A56,Участники!$A$2:$E$103,5)&lt;&gt;"",CONCATENATE(CHAR(10),VLOOKUP(A56,Участники!$A$2:$E$103,5)),""),IF(VLOOKUP(A56,Участники!$A$2:$F$103,6)&lt;&gt;"",CONCATENATE(CHAR(10),VLOOKUP(A56,Участники!$A$2:$F$103,6)),""),IF(VLOOKUP(A56,Участники!$A$2:$G$103,7)&lt;&gt;"",CONCATENATE(CHAR(10),VLOOKUP(A56,Участники!$A$2:$G$103,7)),"")),"")</f>
      </c>
      <c r="Y56" s="61">
        <f t="shared" si="0"/>
      </c>
      <c r="Z56" s="62"/>
      <c r="AA56" s="62"/>
      <c r="AB56" s="63">
        <f t="shared" si="1"/>
        <v>0</v>
      </c>
      <c r="AC56" s="64">
        <f t="shared" si="2"/>
      </c>
    </row>
    <row r="57" spans="4:29" ht="24" customHeight="1">
      <c r="D57" s="20">
        <f>IF(A57&lt;&gt;"",CONCATENATE(VLOOKUP(A57,Участники!$A$2:$E$103,4),IF(VLOOKUP(A57,Участники!$A$2:$E$103,5)&lt;&gt;"",CONCATENATE(CHAR(10),VLOOKUP(A57,Участники!$A$2:$E$103,5)),""),IF(VLOOKUP(A57,Участники!$A$2:$F$103,6)&lt;&gt;"",CONCATENATE(CHAR(10),VLOOKUP(A57,Участники!$A$2:$F$103,6)),""),IF(VLOOKUP(A57,Участники!$A$2:$G$103,7)&lt;&gt;"",CONCATENATE(CHAR(10),VLOOKUP(A57,Участники!$A$2:$G$103,7)),"")),"")</f>
      </c>
      <c r="Y57" s="61">
        <f t="shared" si="0"/>
      </c>
      <c r="Z57" s="62"/>
      <c r="AA57" s="62"/>
      <c r="AB57" s="63">
        <f t="shared" si="1"/>
        <v>0</v>
      </c>
      <c r="AC57" s="64">
        <f t="shared" si="2"/>
      </c>
    </row>
    <row r="58" spans="4:29" ht="24" customHeight="1">
      <c r="D58" s="20">
        <f>IF(A58&lt;&gt;"",CONCATENATE(VLOOKUP(A58,Участники!$A$2:$E$103,4),IF(VLOOKUP(A58,Участники!$A$2:$E$103,5)&lt;&gt;"",CONCATENATE(CHAR(10),VLOOKUP(A58,Участники!$A$2:$E$103,5)),""),IF(VLOOKUP(A58,Участники!$A$2:$F$103,6)&lt;&gt;"",CONCATENATE(CHAR(10),VLOOKUP(A58,Участники!$A$2:$F$103,6)),""),IF(VLOOKUP(A58,Участники!$A$2:$G$103,7)&lt;&gt;"",CONCATENATE(CHAR(10),VLOOKUP(A58,Участники!$A$2:$G$103,7)),"")),"")</f>
      </c>
      <c r="Y58" s="61">
        <f t="shared" si="0"/>
      </c>
      <c r="Z58" s="62"/>
      <c r="AA58" s="62"/>
      <c r="AB58" s="63">
        <f t="shared" si="1"/>
        <v>0</v>
      </c>
      <c r="AC58" s="64">
        <f t="shared" si="2"/>
      </c>
    </row>
    <row r="59" spans="4:29" ht="24" customHeight="1">
      <c r="D59" s="20">
        <f>IF(A59&lt;&gt;"",CONCATENATE(VLOOKUP(A59,Участники!$A$2:$E$103,4),IF(VLOOKUP(A59,Участники!$A$2:$E$103,5)&lt;&gt;"",CONCATENATE(CHAR(10),VLOOKUP(A59,Участники!$A$2:$E$103,5)),""),IF(VLOOKUP(A59,Участники!$A$2:$F$103,6)&lt;&gt;"",CONCATENATE(CHAR(10),VLOOKUP(A59,Участники!$A$2:$F$103,6)),""),IF(VLOOKUP(A59,Участники!$A$2:$G$103,7)&lt;&gt;"",CONCATENATE(CHAR(10),VLOOKUP(A59,Участники!$A$2:$G$103,7)),"")),"")</f>
      </c>
      <c r="Y59" s="61">
        <f t="shared" si="0"/>
      </c>
      <c r="Z59" s="62"/>
      <c r="AA59" s="62"/>
      <c r="AB59" s="63">
        <f t="shared" si="1"/>
        <v>0</v>
      </c>
      <c r="AC59" s="64">
        <f t="shared" si="2"/>
      </c>
    </row>
    <row r="60" spans="4:29" ht="24" customHeight="1">
      <c r="D60" s="20">
        <f>IF(A60&lt;&gt;"",CONCATENATE(VLOOKUP(A60,Участники!$A$2:$E$103,4),IF(VLOOKUP(A60,Участники!$A$2:$E$103,5)&lt;&gt;"",CONCATENATE(CHAR(10),VLOOKUP(A60,Участники!$A$2:$E$103,5)),""),IF(VLOOKUP(A60,Участники!$A$2:$F$103,6)&lt;&gt;"",CONCATENATE(CHAR(10),VLOOKUP(A60,Участники!$A$2:$F$103,6)),""),IF(VLOOKUP(A60,Участники!$A$2:$G$103,7)&lt;&gt;"",CONCATENATE(CHAR(10),VLOOKUP(A60,Участники!$A$2:$G$103,7)),"")),"")</f>
      </c>
      <c r="Y60" s="61">
        <f t="shared" si="0"/>
      </c>
      <c r="Z60" s="62"/>
      <c r="AA60" s="62"/>
      <c r="AB60" s="63">
        <f t="shared" si="1"/>
        <v>0</v>
      </c>
      <c r="AC60" s="64">
        <f t="shared" si="2"/>
      </c>
    </row>
    <row r="61" spans="4:29" ht="24" customHeight="1">
      <c r="D61" s="20">
        <f>IF(A61&lt;&gt;"",CONCATENATE(VLOOKUP(A61,Участники!$A$2:$E$103,4),IF(VLOOKUP(A61,Участники!$A$2:$E$103,5)&lt;&gt;"",CONCATENATE(CHAR(10),VLOOKUP(A61,Участники!$A$2:$E$103,5)),""),IF(VLOOKUP(A61,Участники!$A$2:$F$103,6)&lt;&gt;"",CONCATENATE(CHAR(10),VLOOKUP(A61,Участники!$A$2:$F$103,6)),""),IF(VLOOKUP(A61,Участники!$A$2:$G$103,7)&lt;&gt;"",CONCATENATE(CHAR(10),VLOOKUP(A61,Участники!$A$2:$G$103,7)),"")),"")</f>
      </c>
      <c r="Y61" s="61">
        <f t="shared" si="0"/>
      </c>
      <c r="Z61" s="62"/>
      <c r="AA61" s="62"/>
      <c r="AB61" s="63">
        <f t="shared" si="1"/>
        <v>0</v>
      </c>
      <c r="AC61" s="64">
        <f t="shared" si="2"/>
      </c>
    </row>
    <row r="62" spans="4:29" ht="24" customHeight="1">
      <c r="D62" s="20">
        <f>IF(A62&lt;&gt;"",CONCATENATE(VLOOKUP(A62,Участники!$A$2:$E$103,4),IF(VLOOKUP(A62,Участники!$A$2:$E$103,5)&lt;&gt;"",CONCATENATE(CHAR(10),VLOOKUP(A62,Участники!$A$2:$E$103,5)),""),IF(VLOOKUP(A62,Участники!$A$2:$F$103,6)&lt;&gt;"",CONCATENATE(CHAR(10),VLOOKUP(A62,Участники!$A$2:$F$103,6)),""),IF(VLOOKUP(A62,Участники!$A$2:$G$103,7)&lt;&gt;"",CONCATENATE(CHAR(10),VLOOKUP(A62,Участники!$A$2:$G$103,7)),"")),"")</f>
      </c>
      <c r="Y62" s="61">
        <f t="shared" si="0"/>
      </c>
      <c r="Z62" s="62"/>
      <c r="AA62" s="62"/>
      <c r="AB62" s="63">
        <f t="shared" si="1"/>
        <v>0</v>
      </c>
      <c r="AC62" s="64">
        <f t="shared" si="2"/>
      </c>
    </row>
    <row r="63" spans="4:29" ht="24" customHeight="1">
      <c r="D63" s="20">
        <f>IF(A63&lt;&gt;"",CONCATENATE(VLOOKUP(A63,Участники!$A$2:$E$103,4),IF(VLOOKUP(A63,Участники!$A$2:$E$103,5)&lt;&gt;"",CONCATENATE(CHAR(10),VLOOKUP(A63,Участники!$A$2:$E$103,5)),""),IF(VLOOKUP(A63,Участники!$A$2:$F$103,6)&lt;&gt;"",CONCATENATE(CHAR(10),VLOOKUP(A63,Участники!$A$2:$F$103,6)),""),IF(VLOOKUP(A63,Участники!$A$2:$G$103,7)&lt;&gt;"",CONCATENATE(CHAR(10),VLOOKUP(A63,Участники!$A$2:$G$103,7)),"")),"")</f>
      </c>
      <c r="Y63" s="61">
        <f t="shared" si="0"/>
      </c>
      <c r="Z63" s="62"/>
      <c r="AA63" s="62"/>
      <c r="AB63" s="63">
        <f t="shared" si="1"/>
        <v>0</v>
      </c>
      <c r="AC63" s="64">
        <f t="shared" si="2"/>
      </c>
    </row>
    <row r="64" spans="4:29" ht="24" customHeight="1">
      <c r="D64" s="20">
        <f>IF(A64&lt;&gt;"",CONCATENATE(VLOOKUP(A64,Участники!$A$2:$E$103,4),IF(VLOOKUP(A64,Участники!$A$2:$E$103,5)&lt;&gt;"",CONCATENATE(CHAR(10),VLOOKUP(A64,Участники!$A$2:$E$103,5)),""),IF(VLOOKUP(A64,Участники!$A$2:$F$103,6)&lt;&gt;"",CONCATENATE(CHAR(10),VLOOKUP(A64,Участники!$A$2:$F$103,6)),""),IF(VLOOKUP(A64,Участники!$A$2:$G$103,7)&lt;&gt;"",CONCATENATE(CHAR(10),VLOOKUP(A64,Участники!$A$2:$G$103,7)),"")),"")</f>
      </c>
      <c r="Y64" s="61">
        <f t="shared" si="0"/>
      </c>
      <c r="Z64" s="62"/>
      <c r="AA64" s="62"/>
      <c r="AB64" s="63">
        <f t="shared" si="1"/>
        <v>0</v>
      </c>
      <c r="AC64" s="64">
        <f t="shared" si="2"/>
      </c>
    </row>
    <row r="65" spans="4:29" ht="24" customHeight="1">
      <c r="D65" s="20">
        <f>IF(A65&lt;&gt;"",CONCATENATE(VLOOKUP(A65,Участники!$A$2:$E$103,4),IF(VLOOKUP(A65,Участники!$A$2:$E$103,5)&lt;&gt;"",CONCATENATE(CHAR(10),VLOOKUP(A65,Участники!$A$2:$E$103,5)),""),IF(VLOOKUP(A65,Участники!$A$2:$F$103,6)&lt;&gt;"",CONCATENATE(CHAR(10),VLOOKUP(A65,Участники!$A$2:$F$103,6)),""),IF(VLOOKUP(A65,Участники!$A$2:$G$103,7)&lt;&gt;"",CONCATENATE(CHAR(10),VLOOKUP(A65,Участники!$A$2:$G$103,7)),"")),"")</f>
      </c>
      <c r="Y65" s="61">
        <f t="shared" si="0"/>
      </c>
      <c r="Z65" s="62"/>
      <c r="AA65" s="62"/>
      <c r="AB65" s="63">
        <f t="shared" si="1"/>
        <v>0</v>
      </c>
      <c r="AC65" s="64">
        <f t="shared" si="2"/>
      </c>
    </row>
    <row r="66" spans="4:29" ht="24" customHeight="1">
      <c r="D66" s="20">
        <f>IF(A66&lt;&gt;"",CONCATENATE(VLOOKUP(A66,Участники!$A$2:$E$103,4),IF(VLOOKUP(A66,Участники!$A$2:$E$103,5)&lt;&gt;"",CONCATENATE(CHAR(10),VLOOKUP(A66,Участники!$A$2:$E$103,5)),""),IF(VLOOKUP(A66,Участники!$A$2:$F$103,6)&lt;&gt;"",CONCATENATE(CHAR(10),VLOOKUP(A66,Участники!$A$2:$F$103,6)),""),IF(VLOOKUP(A66,Участники!$A$2:$G$103,7)&lt;&gt;"",CONCATENATE(CHAR(10),VLOOKUP(A66,Участники!$A$2:$G$103,7)),"")),"")</f>
      </c>
      <c r="Y66" s="61">
        <f t="shared" si="0"/>
      </c>
      <c r="Z66" s="62"/>
      <c r="AA66" s="62"/>
      <c r="AB66" s="63">
        <f t="shared" si="1"/>
        <v>0</v>
      </c>
      <c r="AC66" s="64">
        <f t="shared" si="2"/>
      </c>
    </row>
    <row r="67" spans="4:29" ht="24" customHeight="1">
      <c r="D67" s="20">
        <f>IF(A67&lt;&gt;"",CONCATENATE(VLOOKUP(A67,Участники!$A$2:$E$103,4),IF(VLOOKUP(A67,Участники!$A$2:$E$103,5)&lt;&gt;"",CONCATENATE(CHAR(10),VLOOKUP(A67,Участники!$A$2:$E$103,5)),""),IF(VLOOKUP(A67,Участники!$A$2:$F$103,6)&lt;&gt;"",CONCATENATE(CHAR(10),VLOOKUP(A67,Участники!$A$2:$F$103,6)),""),IF(VLOOKUP(A67,Участники!$A$2:$G$103,7)&lt;&gt;"",CONCATENATE(CHAR(10),VLOOKUP(A67,Участники!$A$2:$G$103,7)),"")),"")</f>
      </c>
      <c r="Y67" s="61">
        <f t="shared" si="0"/>
      </c>
      <c r="Z67" s="62"/>
      <c r="AA67" s="62"/>
      <c r="AB67" s="63">
        <f t="shared" si="1"/>
        <v>0</v>
      </c>
      <c r="AC67" s="64">
        <f t="shared" si="2"/>
      </c>
    </row>
    <row r="68" spans="4:29" ht="24" customHeight="1">
      <c r="D68" s="20">
        <f>IF(A68&lt;&gt;"",CONCATENATE(VLOOKUP(A68,Участники!$A$2:$E$103,4),IF(VLOOKUP(A68,Участники!$A$2:$E$103,5)&lt;&gt;"",CONCATENATE(CHAR(10),VLOOKUP(A68,Участники!$A$2:$E$103,5)),""),IF(VLOOKUP(A68,Участники!$A$2:$F$103,6)&lt;&gt;"",CONCATENATE(CHAR(10),VLOOKUP(A68,Участники!$A$2:$F$103,6)),""),IF(VLOOKUP(A68,Участники!$A$2:$G$103,7)&lt;&gt;"",CONCATENATE(CHAR(10),VLOOKUP(A68,Участники!$A$2:$G$103,7)),"")),"")</f>
      </c>
      <c r="Y68" s="61">
        <f t="shared" si="0"/>
      </c>
      <c r="Z68" s="62"/>
      <c r="AA68" s="62"/>
      <c r="AB68" s="63">
        <f t="shared" si="1"/>
        <v>0</v>
      </c>
      <c r="AC68" s="64">
        <f t="shared" si="2"/>
      </c>
    </row>
    <row r="69" spans="4:29" ht="24" customHeight="1">
      <c r="D69" s="20">
        <f>IF(A69&lt;&gt;"",CONCATENATE(VLOOKUP(A69,Участники!$A$2:$E$103,4),IF(VLOOKUP(A69,Участники!$A$2:$E$103,5)&lt;&gt;"",CONCATENATE(CHAR(10),VLOOKUP(A69,Участники!$A$2:$E$103,5)),""),IF(VLOOKUP(A69,Участники!$A$2:$F$103,6)&lt;&gt;"",CONCATENATE(CHAR(10),VLOOKUP(A69,Участники!$A$2:$F$103,6)),""),IF(VLOOKUP(A69,Участники!$A$2:$G$103,7)&lt;&gt;"",CONCATENATE(CHAR(10),VLOOKUP(A69,Участники!$A$2:$G$103,7)),"")),"")</f>
      </c>
      <c r="Y69" s="61">
        <f aca="true" t="shared" si="3" ref="Y69:Y103">IF(SUM(E69:X69)&gt;0,SUM(E69:X69),"")</f>
      </c>
      <c r="Z69" s="62"/>
      <c r="AA69" s="62"/>
      <c r="AB69" s="63">
        <f aca="true" t="shared" si="4" ref="AB69:AB103">IF(Z69="-","Сошел",Z69*60+AA69)</f>
        <v>0</v>
      </c>
      <c r="AC69" s="64">
        <f aca="true" t="shared" si="5" ref="AC69:AC103">IF(ISNUMBER(AB69),IF(SUM(AB69,Y69)&gt;0,SUM(AB69,Y69),""),"Сошел")</f>
      </c>
    </row>
    <row r="70" spans="4:29" ht="24" customHeight="1">
      <c r="D70" s="20">
        <f>IF(A70&lt;&gt;"",CONCATENATE(VLOOKUP(A70,Участники!$A$2:$E$103,4),IF(VLOOKUP(A70,Участники!$A$2:$E$103,5)&lt;&gt;"",CONCATENATE(CHAR(10),VLOOKUP(A70,Участники!$A$2:$E$103,5)),""),IF(VLOOKUP(A70,Участники!$A$2:$F$103,6)&lt;&gt;"",CONCATENATE(CHAR(10),VLOOKUP(A70,Участники!$A$2:$F$103,6)),""),IF(VLOOKUP(A70,Участники!$A$2:$G$103,7)&lt;&gt;"",CONCATENATE(CHAR(10),VLOOKUP(A70,Участники!$A$2:$G$103,7)),"")),"")</f>
      </c>
      <c r="Y70" s="61">
        <f t="shared" si="3"/>
      </c>
      <c r="Z70" s="62"/>
      <c r="AA70" s="62"/>
      <c r="AB70" s="63">
        <f t="shared" si="4"/>
        <v>0</v>
      </c>
      <c r="AC70" s="64">
        <f t="shared" si="5"/>
      </c>
    </row>
    <row r="71" spans="4:29" ht="24" customHeight="1">
      <c r="D71" s="20">
        <f>IF(A71&lt;&gt;"",CONCATENATE(VLOOKUP(A71,Участники!$A$2:$E$103,4),IF(VLOOKUP(A71,Участники!$A$2:$E$103,5)&lt;&gt;"",CONCATENATE(CHAR(10),VLOOKUP(A71,Участники!$A$2:$E$103,5)),""),IF(VLOOKUP(A71,Участники!$A$2:$F$103,6)&lt;&gt;"",CONCATENATE(CHAR(10),VLOOKUP(A71,Участники!$A$2:$F$103,6)),""),IF(VLOOKUP(A71,Участники!$A$2:$G$103,7)&lt;&gt;"",CONCATENATE(CHAR(10),VLOOKUP(A71,Участники!$A$2:$G$103,7)),"")),"")</f>
      </c>
      <c r="Y71" s="61">
        <f t="shared" si="3"/>
      </c>
      <c r="Z71" s="62"/>
      <c r="AA71" s="62"/>
      <c r="AB71" s="63">
        <f t="shared" si="4"/>
        <v>0</v>
      </c>
      <c r="AC71" s="64">
        <f t="shared" si="5"/>
      </c>
    </row>
    <row r="72" spans="4:29" ht="24" customHeight="1">
      <c r="D72" s="20">
        <f>IF(A72&lt;&gt;"",CONCATENATE(VLOOKUP(A72,Участники!$A$2:$E$103,4),IF(VLOOKUP(A72,Участники!$A$2:$E$103,5)&lt;&gt;"",CONCATENATE(CHAR(10),VLOOKUP(A72,Участники!$A$2:$E$103,5)),""),IF(VLOOKUP(A72,Участники!$A$2:$F$103,6)&lt;&gt;"",CONCATENATE(CHAR(10),VLOOKUP(A72,Участники!$A$2:$F$103,6)),""),IF(VLOOKUP(A72,Участники!$A$2:$G$103,7)&lt;&gt;"",CONCATENATE(CHAR(10),VLOOKUP(A72,Участники!$A$2:$G$103,7)),"")),"")</f>
      </c>
      <c r="Y72" s="61">
        <f t="shared" si="3"/>
      </c>
      <c r="Z72" s="62"/>
      <c r="AA72" s="62"/>
      <c r="AB72" s="63">
        <f t="shared" si="4"/>
        <v>0</v>
      </c>
      <c r="AC72" s="64">
        <f t="shared" si="5"/>
      </c>
    </row>
    <row r="73" spans="4:29" ht="24" customHeight="1">
      <c r="D73" s="20">
        <f>IF(A73&lt;&gt;"",CONCATENATE(VLOOKUP(A73,Участники!$A$2:$E$103,4),IF(VLOOKUP(A73,Участники!$A$2:$E$103,5)&lt;&gt;"",CONCATENATE(CHAR(10),VLOOKUP(A73,Участники!$A$2:$E$103,5)),""),IF(VLOOKUP(A73,Участники!$A$2:$F$103,6)&lt;&gt;"",CONCATENATE(CHAR(10),VLOOKUP(A73,Участники!$A$2:$F$103,6)),""),IF(VLOOKUP(A73,Участники!$A$2:$G$103,7)&lt;&gt;"",CONCATENATE(CHAR(10),VLOOKUP(A73,Участники!$A$2:$G$103,7)),"")),"")</f>
      </c>
      <c r="Y73" s="61">
        <f t="shared" si="3"/>
      </c>
      <c r="Z73" s="62"/>
      <c r="AA73" s="62"/>
      <c r="AB73" s="63">
        <f t="shared" si="4"/>
        <v>0</v>
      </c>
      <c r="AC73" s="64">
        <f t="shared" si="5"/>
      </c>
    </row>
    <row r="74" spans="4:29" ht="24" customHeight="1">
      <c r="D74" s="20">
        <f>IF(A74&lt;&gt;"",CONCATENATE(VLOOKUP(A74,Участники!$A$2:$E$103,4),IF(VLOOKUP(A74,Участники!$A$2:$E$103,5)&lt;&gt;"",CONCATENATE(CHAR(10),VLOOKUP(A74,Участники!$A$2:$E$103,5)),""),IF(VLOOKUP(A74,Участники!$A$2:$F$103,6)&lt;&gt;"",CONCATENATE(CHAR(10),VLOOKUP(A74,Участники!$A$2:$F$103,6)),""),IF(VLOOKUP(A74,Участники!$A$2:$G$103,7)&lt;&gt;"",CONCATENATE(CHAR(10),VLOOKUP(A74,Участники!$A$2:$G$103,7)),"")),"")</f>
      </c>
      <c r="Y74" s="61">
        <f t="shared" si="3"/>
      </c>
      <c r="Z74" s="62"/>
      <c r="AA74" s="62"/>
      <c r="AB74" s="63">
        <f t="shared" si="4"/>
        <v>0</v>
      </c>
      <c r="AC74" s="64">
        <f t="shared" si="5"/>
      </c>
    </row>
    <row r="75" spans="4:29" ht="24" customHeight="1">
      <c r="D75" s="20">
        <f>IF(A75&lt;&gt;"",CONCATENATE(VLOOKUP(A75,Участники!$A$2:$E$103,4),IF(VLOOKUP(A75,Участники!$A$2:$E$103,5)&lt;&gt;"",CONCATENATE(CHAR(10),VLOOKUP(A75,Участники!$A$2:$E$103,5)),""),IF(VLOOKUP(A75,Участники!$A$2:$F$103,6)&lt;&gt;"",CONCATENATE(CHAR(10),VLOOKUP(A75,Участники!$A$2:$F$103,6)),""),IF(VLOOKUP(A75,Участники!$A$2:$G$103,7)&lt;&gt;"",CONCATENATE(CHAR(10),VLOOKUP(A75,Участники!$A$2:$G$103,7)),"")),"")</f>
      </c>
      <c r="Y75" s="61">
        <f t="shared" si="3"/>
      </c>
      <c r="Z75" s="62"/>
      <c r="AA75" s="62"/>
      <c r="AB75" s="63">
        <f t="shared" si="4"/>
        <v>0</v>
      </c>
      <c r="AC75" s="64">
        <f t="shared" si="5"/>
      </c>
    </row>
    <row r="76" spans="4:29" ht="24" customHeight="1">
      <c r="D76" s="20">
        <f>IF(A76&lt;&gt;"",CONCATENATE(VLOOKUP(A76,Участники!$A$2:$E$103,4),IF(VLOOKUP(A76,Участники!$A$2:$E$103,5)&lt;&gt;"",CONCATENATE(CHAR(10),VLOOKUP(A76,Участники!$A$2:$E$103,5)),""),IF(VLOOKUP(A76,Участники!$A$2:$F$103,6)&lt;&gt;"",CONCATENATE(CHAR(10),VLOOKUP(A76,Участники!$A$2:$F$103,6)),""),IF(VLOOKUP(A76,Участники!$A$2:$G$103,7)&lt;&gt;"",CONCATENATE(CHAR(10),VLOOKUP(A76,Участники!$A$2:$G$103,7)),"")),"")</f>
      </c>
      <c r="Y76" s="61">
        <f t="shared" si="3"/>
      </c>
      <c r="Z76" s="62"/>
      <c r="AA76" s="62"/>
      <c r="AB76" s="63">
        <f t="shared" si="4"/>
        <v>0</v>
      </c>
      <c r="AC76" s="64">
        <f t="shared" si="5"/>
      </c>
    </row>
    <row r="77" spans="4:29" ht="24" customHeight="1">
      <c r="D77" s="20">
        <f>IF(A77&lt;&gt;"",CONCATENATE(VLOOKUP(A77,Участники!$A$2:$E$103,4),IF(VLOOKUP(A77,Участники!$A$2:$E$103,5)&lt;&gt;"",CONCATENATE(CHAR(10),VLOOKUP(A77,Участники!$A$2:$E$103,5)),""),IF(VLOOKUP(A77,Участники!$A$2:$F$103,6)&lt;&gt;"",CONCATENATE(CHAR(10),VLOOKUP(A77,Участники!$A$2:$F$103,6)),""),IF(VLOOKUP(A77,Участники!$A$2:$G$103,7)&lt;&gt;"",CONCATENATE(CHAR(10),VLOOKUP(A77,Участники!$A$2:$G$103,7)),"")),"")</f>
      </c>
      <c r="Y77" s="61">
        <f t="shared" si="3"/>
      </c>
      <c r="Z77" s="62"/>
      <c r="AA77" s="62"/>
      <c r="AB77" s="63">
        <f t="shared" si="4"/>
        <v>0</v>
      </c>
      <c r="AC77" s="64">
        <f t="shared" si="5"/>
      </c>
    </row>
    <row r="78" spans="4:29" ht="24" customHeight="1">
      <c r="D78" s="20">
        <f>IF(A78&lt;&gt;"",CONCATENATE(VLOOKUP(A78,Участники!$A$2:$E$103,4),IF(VLOOKUP(A78,Участники!$A$2:$E$103,5)&lt;&gt;"",CONCATENATE(CHAR(10),VLOOKUP(A78,Участники!$A$2:$E$103,5)),""),IF(VLOOKUP(A78,Участники!$A$2:$F$103,6)&lt;&gt;"",CONCATENATE(CHAR(10),VLOOKUP(A78,Участники!$A$2:$F$103,6)),""),IF(VLOOKUP(A78,Участники!$A$2:$G$103,7)&lt;&gt;"",CONCATENATE(CHAR(10),VLOOKUP(A78,Участники!$A$2:$G$103,7)),"")),"")</f>
      </c>
      <c r="Y78" s="61">
        <f t="shared" si="3"/>
      </c>
      <c r="Z78" s="62"/>
      <c r="AA78" s="62"/>
      <c r="AB78" s="63">
        <f t="shared" si="4"/>
        <v>0</v>
      </c>
      <c r="AC78" s="64">
        <f t="shared" si="5"/>
      </c>
    </row>
    <row r="79" spans="4:29" ht="24" customHeight="1">
      <c r="D79" s="20">
        <f>IF(A79&lt;&gt;"",CONCATENATE(VLOOKUP(A79,Участники!$A$2:$E$103,4),IF(VLOOKUP(A79,Участники!$A$2:$E$103,5)&lt;&gt;"",CONCATENATE(CHAR(10),VLOOKUP(A79,Участники!$A$2:$E$103,5)),""),IF(VLOOKUP(A79,Участники!$A$2:$F$103,6)&lt;&gt;"",CONCATENATE(CHAR(10),VLOOKUP(A79,Участники!$A$2:$F$103,6)),""),IF(VLOOKUP(A79,Участники!$A$2:$G$103,7)&lt;&gt;"",CONCATENATE(CHAR(10),VLOOKUP(A79,Участники!$A$2:$G$103,7)),"")),"")</f>
      </c>
      <c r="Y79" s="61">
        <f t="shared" si="3"/>
      </c>
      <c r="Z79" s="62"/>
      <c r="AA79" s="62"/>
      <c r="AB79" s="63">
        <f t="shared" si="4"/>
        <v>0</v>
      </c>
      <c r="AC79" s="64">
        <f t="shared" si="5"/>
      </c>
    </row>
    <row r="80" spans="4:29" ht="24" customHeight="1">
      <c r="D80" s="20">
        <f>IF(A80&lt;&gt;"",CONCATENATE(VLOOKUP(A80,Участники!$A$2:$E$103,4),IF(VLOOKUP(A80,Участники!$A$2:$E$103,5)&lt;&gt;"",CONCATENATE(CHAR(10),VLOOKUP(A80,Участники!$A$2:$E$103,5)),""),IF(VLOOKUP(A80,Участники!$A$2:$F$103,6)&lt;&gt;"",CONCATENATE(CHAR(10),VLOOKUP(A80,Участники!$A$2:$F$103,6)),""),IF(VLOOKUP(A80,Участники!$A$2:$G$103,7)&lt;&gt;"",CONCATENATE(CHAR(10),VLOOKUP(A80,Участники!$A$2:$G$103,7)),"")),"")</f>
      </c>
      <c r="Y80" s="61">
        <f t="shared" si="3"/>
      </c>
      <c r="Z80" s="62"/>
      <c r="AA80" s="62"/>
      <c r="AB80" s="63">
        <f t="shared" si="4"/>
        <v>0</v>
      </c>
      <c r="AC80" s="64">
        <f t="shared" si="5"/>
      </c>
    </row>
    <row r="81" spans="4:29" ht="24" customHeight="1">
      <c r="D81" s="20">
        <f>IF(A81&lt;&gt;"",CONCATENATE(VLOOKUP(A81,Участники!$A$2:$E$103,4),IF(VLOOKUP(A81,Участники!$A$2:$E$103,5)&lt;&gt;"",CONCATENATE(CHAR(10),VLOOKUP(A81,Участники!$A$2:$E$103,5)),""),IF(VLOOKUP(A81,Участники!$A$2:$F$103,6)&lt;&gt;"",CONCATENATE(CHAR(10),VLOOKUP(A81,Участники!$A$2:$F$103,6)),""),IF(VLOOKUP(A81,Участники!$A$2:$G$103,7)&lt;&gt;"",CONCATENATE(CHAR(10),VLOOKUP(A81,Участники!$A$2:$G$103,7)),"")),"")</f>
      </c>
      <c r="Y81" s="61">
        <f t="shared" si="3"/>
      </c>
      <c r="Z81" s="62"/>
      <c r="AA81" s="62"/>
      <c r="AB81" s="63">
        <f t="shared" si="4"/>
        <v>0</v>
      </c>
      <c r="AC81" s="64">
        <f t="shared" si="5"/>
      </c>
    </row>
    <row r="82" spans="4:29" ht="24" customHeight="1">
      <c r="D82" s="20">
        <f>IF(A82&lt;&gt;"",CONCATENATE(VLOOKUP(A82,Участники!$A$2:$E$103,4),IF(VLOOKUP(A82,Участники!$A$2:$E$103,5)&lt;&gt;"",CONCATENATE(CHAR(10),VLOOKUP(A82,Участники!$A$2:$E$103,5)),""),IF(VLOOKUP(A82,Участники!$A$2:$F$103,6)&lt;&gt;"",CONCATENATE(CHAR(10),VLOOKUP(A82,Участники!$A$2:$F$103,6)),""),IF(VLOOKUP(A82,Участники!$A$2:$G$103,7)&lt;&gt;"",CONCATENATE(CHAR(10),VLOOKUP(A82,Участники!$A$2:$G$103,7)),"")),"")</f>
      </c>
      <c r="Y82" s="61">
        <f t="shared" si="3"/>
      </c>
      <c r="Z82" s="62"/>
      <c r="AA82" s="62"/>
      <c r="AB82" s="63">
        <f t="shared" si="4"/>
        <v>0</v>
      </c>
      <c r="AC82" s="64">
        <f t="shared" si="5"/>
      </c>
    </row>
    <row r="83" spans="4:29" ht="24" customHeight="1">
      <c r="D83" s="20">
        <f>IF(A83&lt;&gt;"",CONCATENATE(VLOOKUP(A83,Участники!$A$2:$E$103,4),IF(VLOOKUP(A83,Участники!$A$2:$E$103,5)&lt;&gt;"",CONCATENATE(CHAR(10),VLOOKUP(A83,Участники!$A$2:$E$103,5)),""),IF(VLOOKUP(A83,Участники!$A$2:$F$103,6)&lt;&gt;"",CONCATENATE(CHAR(10),VLOOKUP(A83,Участники!$A$2:$F$103,6)),""),IF(VLOOKUP(A83,Участники!$A$2:$G$103,7)&lt;&gt;"",CONCATENATE(CHAR(10),VLOOKUP(A83,Участники!$A$2:$G$103,7)),"")),"")</f>
      </c>
      <c r="Y83" s="61">
        <f t="shared" si="3"/>
      </c>
      <c r="Z83" s="62"/>
      <c r="AA83" s="62"/>
      <c r="AB83" s="63">
        <f t="shared" si="4"/>
        <v>0</v>
      </c>
      <c r="AC83" s="64">
        <f t="shared" si="5"/>
      </c>
    </row>
    <row r="84" spans="4:29" ht="24" customHeight="1">
      <c r="D84" s="20">
        <f>IF(A84&lt;&gt;"",CONCATENATE(VLOOKUP(A84,Участники!$A$2:$E$103,4),IF(VLOOKUP(A84,Участники!$A$2:$E$103,5)&lt;&gt;"",CONCATENATE(CHAR(10),VLOOKUP(A84,Участники!$A$2:$E$103,5)),""),IF(VLOOKUP(A84,Участники!$A$2:$F$103,6)&lt;&gt;"",CONCATENATE(CHAR(10),VLOOKUP(A84,Участники!$A$2:$F$103,6)),""),IF(VLOOKUP(A84,Участники!$A$2:$G$103,7)&lt;&gt;"",CONCATENATE(CHAR(10),VLOOKUP(A84,Участники!$A$2:$G$103,7)),"")),"")</f>
      </c>
      <c r="Y84" s="61">
        <f t="shared" si="3"/>
      </c>
      <c r="Z84" s="62"/>
      <c r="AA84" s="62"/>
      <c r="AB84" s="63">
        <f t="shared" si="4"/>
        <v>0</v>
      </c>
      <c r="AC84" s="64">
        <f t="shared" si="5"/>
      </c>
    </row>
    <row r="85" spans="4:29" ht="24" customHeight="1">
      <c r="D85" s="20">
        <f>IF(A85&lt;&gt;"",CONCATENATE(VLOOKUP(A85,Участники!$A$2:$E$103,4),IF(VLOOKUP(A85,Участники!$A$2:$E$103,5)&lt;&gt;"",CONCATENATE(CHAR(10),VLOOKUP(A85,Участники!$A$2:$E$103,5)),""),IF(VLOOKUP(A85,Участники!$A$2:$F$103,6)&lt;&gt;"",CONCATENATE(CHAR(10),VLOOKUP(A85,Участники!$A$2:$F$103,6)),""),IF(VLOOKUP(A85,Участники!$A$2:$G$103,7)&lt;&gt;"",CONCATENATE(CHAR(10),VLOOKUP(A85,Участники!$A$2:$G$103,7)),"")),"")</f>
      </c>
      <c r="Y85" s="61">
        <f t="shared" si="3"/>
      </c>
      <c r="Z85" s="62"/>
      <c r="AA85" s="62"/>
      <c r="AB85" s="63">
        <f t="shared" si="4"/>
        <v>0</v>
      </c>
      <c r="AC85" s="64">
        <f t="shared" si="5"/>
      </c>
    </row>
    <row r="86" spans="4:29" ht="24" customHeight="1">
      <c r="D86" s="20">
        <f>IF(A86&lt;&gt;"",CONCATENATE(VLOOKUP(A86,Участники!$A$2:$E$103,4),IF(VLOOKUP(A86,Участники!$A$2:$E$103,5)&lt;&gt;"",CONCATENATE(CHAR(10),VLOOKUP(A86,Участники!$A$2:$E$103,5)),""),IF(VLOOKUP(A86,Участники!$A$2:$F$103,6)&lt;&gt;"",CONCATENATE(CHAR(10),VLOOKUP(A86,Участники!$A$2:$F$103,6)),""),IF(VLOOKUP(A86,Участники!$A$2:$G$103,7)&lt;&gt;"",CONCATENATE(CHAR(10),VLOOKUP(A86,Участники!$A$2:$G$103,7)),"")),"")</f>
      </c>
      <c r="Y86" s="61">
        <f t="shared" si="3"/>
      </c>
      <c r="Z86" s="62"/>
      <c r="AA86" s="62"/>
      <c r="AB86" s="63">
        <f t="shared" si="4"/>
        <v>0</v>
      </c>
      <c r="AC86" s="64">
        <f t="shared" si="5"/>
      </c>
    </row>
    <row r="87" spans="4:29" ht="24" customHeight="1">
      <c r="D87" s="20">
        <f>IF(A87&lt;&gt;"",CONCATENATE(VLOOKUP(A87,Участники!$A$2:$E$103,4),IF(VLOOKUP(A87,Участники!$A$2:$E$103,5)&lt;&gt;"",CONCATENATE(CHAR(10),VLOOKUP(A87,Участники!$A$2:$E$103,5)),""),IF(VLOOKUP(A87,Участники!$A$2:$F$103,6)&lt;&gt;"",CONCATENATE(CHAR(10),VLOOKUP(A87,Участники!$A$2:$F$103,6)),""),IF(VLOOKUP(A87,Участники!$A$2:$G$103,7)&lt;&gt;"",CONCATENATE(CHAR(10),VLOOKUP(A87,Участники!$A$2:$G$103,7)),"")),"")</f>
      </c>
      <c r="Y87" s="61">
        <f t="shared" si="3"/>
      </c>
      <c r="Z87" s="62"/>
      <c r="AA87" s="62"/>
      <c r="AB87" s="63">
        <f t="shared" si="4"/>
        <v>0</v>
      </c>
      <c r="AC87" s="64">
        <f t="shared" si="5"/>
      </c>
    </row>
    <row r="88" spans="4:29" ht="24" customHeight="1">
      <c r="D88" s="20">
        <f>IF(A88&lt;&gt;"",CONCATENATE(VLOOKUP(A88,Участники!$A$2:$E$103,4),IF(VLOOKUP(A88,Участники!$A$2:$E$103,5)&lt;&gt;"",CONCATENATE(CHAR(10),VLOOKUP(A88,Участники!$A$2:$E$103,5)),""),IF(VLOOKUP(A88,Участники!$A$2:$F$103,6)&lt;&gt;"",CONCATENATE(CHAR(10),VLOOKUP(A88,Участники!$A$2:$F$103,6)),""),IF(VLOOKUP(A88,Участники!$A$2:$G$103,7)&lt;&gt;"",CONCATENATE(CHAR(10),VLOOKUP(A88,Участники!$A$2:$G$103,7)),"")),"")</f>
      </c>
      <c r="Y88" s="61">
        <f t="shared" si="3"/>
      </c>
      <c r="Z88" s="62"/>
      <c r="AA88" s="62"/>
      <c r="AB88" s="63">
        <f t="shared" si="4"/>
        <v>0</v>
      </c>
      <c r="AC88" s="64">
        <f t="shared" si="5"/>
      </c>
    </row>
    <row r="89" spans="4:29" ht="24" customHeight="1">
      <c r="D89" s="20">
        <f>IF(A89&lt;&gt;"",CONCATENATE(VLOOKUP(A89,Участники!$A$2:$E$103,4),IF(VLOOKUP(A89,Участники!$A$2:$E$103,5)&lt;&gt;"",CONCATENATE(CHAR(10),VLOOKUP(A89,Участники!$A$2:$E$103,5)),""),IF(VLOOKUP(A89,Участники!$A$2:$F$103,6)&lt;&gt;"",CONCATENATE(CHAR(10),VLOOKUP(A89,Участники!$A$2:$F$103,6)),""),IF(VLOOKUP(A89,Участники!$A$2:$G$103,7)&lt;&gt;"",CONCATENATE(CHAR(10),VLOOKUP(A89,Участники!$A$2:$G$103,7)),"")),"")</f>
      </c>
      <c r="Y89" s="61">
        <f t="shared" si="3"/>
      </c>
      <c r="Z89" s="62"/>
      <c r="AA89" s="62"/>
      <c r="AB89" s="63">
        <f t="shared" si="4"/>
        <v>0</v>
      </c>
      <c r="AC89" s="64">
        <f t="shared" si="5"/>
      </c>
    </row>
    <row r="90" spans="4:29" ht="24" customHeight="1">
      <c r="D90" s="20">
        <f>IF(A90&lt;&gt;"",CONCATENATE(VLOOKUP(A90,Участники!$A$2:$E$103,4),IF(VLOOKUP(A90,Участники!$A$2:$E$103,5)&lt;&gt;"",CONCATENATE(CHAR(10),VLOOKUP(A90,Участники!$A$2:$E$103,5)),""),IF(VLOOKUP(A90,Участники!$A$2:$F$103,6)&lt;&gt;"",CONCATENATE(CHAR(10),VLOOKUP(A90,Участники!$A$2:$F$103,6)),""),IF(VLOOKUP(A90,Участники!$A$2:$G$103,7)&lt;&gt;"",CONCATENATE(CHAR(10),VLOOKUP(A90,Участники!$A$2:$G$103,7)),"")),"")</f>
      </c>
      <c r="Y90" s="61">
        <f t="shared" si="3"/>
      </c>
      <c r="Z90" s="62"/>
      <c r="AA90" s="62"/>
      <c r="AB90" s="63">
        <f t="shared" si="4"/>
        <v>0</v>
      </c>
      <c r="AC90" s="64">
        <f t="shared" si="5"/>
      </c>
    </row>
    <row r="91" spans="4:29" ht="24" customHeight="1">
      <c r="D91" s="20">
        <f>IF(A91&lt;&gt;"",CONCATENATE(VLOOKUP(A91,Участники!$A$2:$E$103,4),IF(VLOOKUP(A91,Участники!$A$2:$E$103,5)&lt;&gt;"",CONCATENATE(CHAR(10),VLOOKUP(A91,Участники!$A$2:$E$103,5)),""),IF(VLOOKUP(A91,Участники!$A$2:$F$103,6)&lt;&gt;"",CONCATENATE(CHAR(10),VLOOKUP(A91,Участники!$A$2:$F$103,6)),""),IF(VLOOKUP(A91,Участники!$A$2:$G$103,7)&lt;&gt;"",CONCATENATE(CHAR(10),VLOOKUP(A91,Участники!$A$2:$G$103,7)),"")),"")</f>
      </c>
      <c r="Y91" s="61">
        <f t="shared" si="3"/>
      </c>
      <c r="Z91" s="62"/>
      <c r="AA91" s="62"/>
      <c r="AB91" s="63">
        <f t="shared" si="4"/>
        <v>0</v>
      </c>
      <c r="AC91" s="64">
        <f t="shared" si="5"/>
      </c>
    </row>
    <row r="92" spans="4:29" ht="24" customHeight="1">
      <c r="D92" s="20">
        <f>IF(A92&lt;&gt;"",CONCATENATE(VLOOKUP(A92,Участники!$A$2:$E$103,4),IF(VLOOKUP(A92,Участники!$A$2:$E$103,5)&lt;&gt;"",CONCATENATE(CHAR(10),VLOOKUP(A92,Участники!$A$2:$E$103,5)),""),IF(VLOOKUP(A92,Участники!$A$2:$F$103,6)&lt;&gt;"",CONCATENATE(CHAR(10),VLOOKUP(A92,Участники!$A$2:$F$103,6)),""),IF(VLOOKUP(A92,Участники!$A$2:$G$103,7)&lt;&gt;"",CONCATENATE(CHAR(10),VLOOKUP(A92,Участники!$A$2:$G$103,7)),"")),"")</f>
      </c>
      <c r="Y92" s="61">
        <f t="shared" si="3"/>
      </c>
      <c r="Z92" s="62"/>
      <c r="AA92" s="62"/>
      <c r="AB92" s="63">
        <f t="shared" si="4"/>
        <v>0</v>
      </c>
      <c r="AC92" s="64">
        <f t="shared" si="5"/>
      </c>
    </row>
    <row r="93" spans="4:29" ht="24" customHeight="1">
      <c r="D93" s="20">
        <f>IF(A93&lt;&gt;"",CONCATENATE(VLOOKUP(A93,Участники!$A$2:$E$103,4),IF(VLOOKUP(A93,Участники!$A$2:$E$103,5)&lt;&gt;"",CONCATENATE(CHAR(10),VLOOKUP(A93,Участники!$A$2:$E$103,5)),""),IF(VLOOKUP(A93,Участники!$A$2:$F$103,6)&lt;&gt;"",CONCATENATE(CHAR(10),VLOOKUP(A93,Участники!$A$2:$F$103,6)),""),IF(VLOOKUP(A93,Участники!$A$2:$G$103,7)&lt;&gt;"",CONCATENATE(CHAR(10),VLOOKUP(A93,Участники!$A$2:$G$103,7)),"")),"")</f>
      </c>
      <c r="Y93" s="61">
        <f t="shared" si="3"/>
      </c>
      <c r="Z93" s="62"/>
      <c r="AA93" s="62"/>
      <c r="AB93" s="63">
        <f t="shared" si="4"/>
        <v>0</v>
      </c>
      <c r="AC93" s="64">
        <f t="shared" si="5"/>
      </c>
    </row>
    <row r="94" spans="4:29" ht="24" customHeight="1">
      <c r="D94" s="20">
        <f>IF(A94&lt;&gt;"",CONCATENATE(VLOOKUP(A94,Участники!$A$2:$E$103,4),IF(VLOOKUP(A94,Участники!$A$2:$E$103,5)&lt;&gt;"",CONCATENATE(CHAR(10),VLOOKUP(A94,Участники!$A$2:$E$103,5)),""),IF(VLOOKUP(A94,Участники!$A$2:$F$103,6)&lt;&gt;"",CONCATENATE(CHAR(10),VLOOKUP(A94,Участники!$A$2:$F$103,6)),""),IF(VLOOKUP(A94,Участники!$A$2:$G$103,7)&lt;&gt;"",CONCATENATE(CHAR(10),VLOOKUP(A94,Участники!$A$2:$G$103,7)),"")),"")</f>
      </c>
      <c r="Y94" s="61">
        <f t="shared" si="3"/>
      </c>
      <c r="Z94" s="62"/>
      <c r="AA94" s="62"/>
      <c r="AB94" s="63">
        <f t="shared" si="4"/>
        <v>0</v>
      </c>
      <c r="AC94" s="64">
        <f t="shared" si="5"/>
      </c>
    </row>
    <row r="95" spans="4:29" ht="24" customHeight="1">
      <c r="D95" s="20">
        <f>IF(A95&lt;&gt;"",CONCATENATE(VLOOKUP(A95,Участники!$A$2:$E$103,4),IF(VLOOKUP(A95,Участники!$A$2:$E$103,5)&lt;&gt;"",CONCATENATE(CHAR(10),VLOOKUP(A95,Участники!$A$2:$E$103,5)),""),IF(VLOOKUP(A95,Участники!$A$2:$F$103,6)&lt;&gt;"",CONCATENATE(CHAR(10),VLOOKUP(A95,Участники!$A$2:$F$103,6)),""),IF(VLOOKUP(A95,Участники!$A$2:$G$103,7)&lt;&gt;"",CONCATENATE(CHAR(10),VLOOKUP(A95,Участники!$A$2:$G$103,7)),"")),"")</f>
      </c>
      <c r="Y95" s="61">
        <f t="shared" si="3"/>
      </c>
      <c r="Z95" s="62"/>
      <c r="AA95" s="62"/>
      <c r="AB95" s="63">
        <f t="shared" si="4"/>
        <v>0</v>
      </c>
      <c r="AC95" s="64">
        <f t="shared" si="5"/>
      </c>
    </row>
    <row r="96" spans="4:29" ht="24" customHeight="1">
      <c r="D96" s="20">
        <f>IF(A96&lt;&gt;"",CONCATENATE(VLOOKUP(A96,Участники!$A$2:$E$103,4),IF(VLOOKUP(A96,Участники!$A$2:$E$103,5)&lt;&gt;"",CONCATENATE(CHAR(10),VLOOKUP(A96,Участники!$A$2:$E$103,5)),""),IF(VLOOKUP(A96,Участники!$A$2:$F$103,6)&lt;&gt;"",CONCATENATE(CHAR(10),VLOOKUP(A96,Участники!$A$2:$F$103,6)),""),IF(VLOOKUP(A96,Участники!$A$2:$G$103,7)&lt;&gt;"",CONCATENATE(CHAR(10),VLOOKUP(A96,Участники!$A$2:$G$103,7)),"")),"")</f>
      </c>
      <c r="Y96" s="61">
        <f t="shared" si="3"/>
      </c>
      <c r="Z96" s="62"/>
      <c r="AA96" s="62"/>
      <c r="AB96" s="63">
        <f t="shared" si="4"/>
        <v>0</v>
      </c>
      <c r="AC96" s="64">
        <f t="shared" si="5"/>
      </c>
    </row>
    <row r="97" spans="4:29" ht="24" customHeight="1">
      <c r="D97" s="20">
        <f>IF(A97&lt;&gt;"",CONCATENATE(VLOOKUP(A97,Участники!$A$2:$E$103,4),IF(VLOOKUP(A97,Участники!$A$2:$E$103,5)&lt;&gt;"",CONCATENATE(CHAR(10),VLOOKUP(A97,Участники!$A$2:$E$103,5)),""),IF(VLOOKUP(A97,Участники!$A$2:$F$103,6)&lt;&gt;"",CONCATENATE(CHAR(10),VLOOKUP(A97,Участники!$A$2:$F$103,6)),""),IF(VLOOKUP(A97,Участники!$A$2:$G$103,7)&lt;&gt;"",CONCATENATE(CHAR(10),VLOOKUP(A97,Участники!$A$2:$G$103,7)),"")),"")</f>
      </c>
      <c r="Y97" s="61">
        <f t="shared" si="3"/>
      </c>
      <c r="Z97" s="62"/>
      <c r="AA97" s="62"/>
      <c r="AB97" s="63">
        <f t="shared" si="4"/>
        <v>0</v>
      </c>
      <c r="AC97" s="64">
        <f t="shared" si="5"/>
      </c>
    </row>
    <row r="98" spans="4:29" ht="24" customHeight="1">
      <c r="D98" s="20">
        <f>IF(A98&lt;&gt;"",CONCATENATE(VLOOKUP(A98,Участники!$A$2:$E$103,4),IF(VLOOKUP(A98,Участники!$A$2:$E$103,5)&lt;&gt;"",CONCATENATE(CHAR(10),VLOOKUP(A98,Участники!$A$2:$E$103,5)),""),IF(VLOOKUP(A98,Участники!$A$2:$F$103,6)&lt;&gt;"",CONCATENATE(CHAR(10),VLOOKUP(A98,Участники!$A$2:$F$103,6)),""),IF(VLOOKUP(A98,Участники!$A$2:$G$103,7)&lt;&gt;"",CONCATENATE(CHAR(10),VLOOKUP(A98,Участники!$A$2:$G$103,7)),"")),"")</f>
      </c>
      <c r="Y98" s="61">
        <f t="shared" si="3"/>
      </c>
      <c r="AB98" s="63">
        <f t="shared" si="4"/>
        <v>0</v>
      </c>
      <c r="AC98" s="64">
        <f t="shared" si="5"/>
      </c>
    </row>
    <row r="99" spans="4:29" ht="24" customHeight="1">
      <c r="D99" s="20">
        <f>IF(A99&lt;&gt;"",CONCATENATE(VLOOKUP(A99,Участники!$A$2:$E$103,4),IF(VLOOKUP(A99,Участники!$A$2:$E$103,5)&lt;&gt;"",CONCATENATE(CHAR(10),VLOOKUP(A99,Участники!$A$2:$E$103,5)),""),IF(VLOOKUP(A99,Участники!$A$2:$F$103,6)&lt;&gt;"",CONCATENATE(CHAR(10),VLOOKUP(A99,Участники!$A$2:$F$103,6)),""),IF(VLOOKUP(A99,Участники!$A$2:$G$103,7)&lt;&gt;"",CONCATENATE(CHAR(10),VLOOKUP(A99,Участники!$A$2:$G$103,7)),"")),"")</f>
      </c>
      <c r="Y99" s="61">
        <f t="shared" si="3"/>
      </c>
      <c r="AB99" s="63">
        <f t="shared" si="4"/>
        <v>0</v>
      </c>
      <c r="AC99" s="64">
        <f t="shared" si="5"/>
      </c>
    </row>
    <row r="100" spans="4:29" ht="24" customHeight="1">
      <c r="D100" s="20">
        <f>IF(A100&lt;&gt;"",CONCATENATE(VLOOKUP(A100,Участники!$A$2:$E$103,4),IF(VLOOKUP(A100,Участники!$A$2:$E$103,5)&lt;&gt;"",CONCATENATE(CHAR(10),VLOOKUP(A100,Участники!$A$2:$E$103,5)),""),IF(VLOOKUP(A100,Участники!$A$2:$F$103,6)&lt;&gt;"",CONCATENATE(CHAR(10),VLOOKUP(A100,Участники!$A$2:$F$103,6)),""),IF(VLOOKUP(A100,Участники!$A$2:$G$103,7)&lt;&gt;"",CONCATENATE(CHAR(10),VLOOKUP(A100,Участники!$A$2:$G$103,7)),"")),"")</f>
      </c>
      <c r="Y100" s="61">
        <f t="shared" si="3"/>
      </c>
      <c r="AB100" s="63">
        <f t="shared" si="4"/>
        <v>0</v>
      </c>
      <c r="AC100" s="64">
        <f t="shared" si="5"/>
      </c>
    </row>
    <row r="101" spans="4:29" ht="24" customHeight="1">
      <c r="D101" s="20">
        <f>IF(A101&lt;&gt;"",CONCATENATE(VLOOKUP(A101,Участники!$A$2:$E$103,4),IF(VLOOKUP(A101,Участники!$A$2:$E$103,5)&lt;&gt;"",CONCATENATE(CHAR(10),VLOOKUP(A101,Участники!$A$2:$E$103,5)),""),IF(VLOOKUP(A101,Участники!$A$2:$F$103,6)&lt;&gt;"",CONCATENATE(CHAR(10),VLOOKUP(A101,Участники!$A$2:$F$103,6)),""),IF(VLOOKUP(A101,Участники!$A$2:$G$103,7)&lt;&gt;"",CONCATENATE(CHAR(10),VLOOKUP(A101,Участники!$A$2:$G$103,7)),"")),"")</f>
      </c>
      <c r="Y101" s="61">
        <f t="shared" si="3"/>
      </c>
      <c r="AB101" s="63">
        <f t="shared" si="4"/>
        <v>0</v>
      </c>
      <c r="AC101" s="64">
        <f t="shared" si="5"/>
      </c>
    </row>
    <row r="102" spans="4:29" ht="24" customHeight="1">
      <c r="D102" s="20">
        <f>IF(A102&lt;&gt;"",CONCATENATE(VLOOKUP(A102,Участники!$A$2:$E$103,4),IF(VLOOKUP(A102,Участники!$A$2:$E$103,5)&lt;&gt;"",CONCATENATE(CHAR(10),VLOOKUP(A102,Участники!$A$2:$E$103,5)),""),IF(VLOOKUP(A102,Участники!$A$2:$F$103,6)&lt;&gt;"",CONCATENATE(CHAR(10),VLOOKUP(A102,Участники!$A$2:$F$103,6)),""),IF(VLOOKUP(A102,Участники!$A$2:$G$103,7)&lt;&gt;"",CONCATENATE(CHAR(10),VLOOKUP(A102,Участники!$A$2:$G$103,7)),"")),"")</f>
      </c>
      <c r="Y102" s="61">
        <f t="shared" si="3"/>
      </c>
      <c r="AB102" s="63">
        <f t="shared" si="4"/>
        <v>0</v>
      </c>
      <c r="AC102" s="64">
        <f t="shared" si="5"/>
      </c>
    </row>
    <row r="103" spans="4:29" ht="24" customHeight="1">
      <c r="D103" s="20">
        <f>IF(A103&lt;&gt;"",CONCATENATE(VLOOKUP(A103,Участники!$A$2:$E$103,4),IF(VLOOKUP(A103,Участники!$A$2:$E$103,5)&lt;&gt;"",CONCATENATE(CHAR(10),VLOOKUP(A103,Участники!$A$2:$E$103,5)),""),IF(VLOOKUP(A103,Участники!$A$2:$F$103,6)&lt;&gt;"",CONCATENATE(CHAR(10),VLOOKUP(A103,Участники!$A$2:$F$103,6)),""),IF(VLOOKUP(A103,Участники!$A$2:$G$103,7)&lt;&gt;"",CONCATENATE(CHAR(10),VLOOKUP(A103,Участники!$A$2:$G$103,7)),"")),"")</f>
      </c>
      <c r="Y103" s="61">
        <f t="shared" si="3"/>
      </c>
      <c r="AB103" s="63">
        <f t="shared" si="4"/>
        <v>0</v>
      </c>
      <c r="AC103" s="64">
        <f t="shared" si="5"/>
      </c>
    </row>
    <row r="104" spans="1:29" ht="30" customHeight="1">
      <c r="A104" s="75"/>
      <c r="B104" s="76"/>
      <c r="C104" s="77"/>
      <c r="D104" s="78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7"/>
      <c r="Z104" s="75"/>
      <c r="AA104" s="75"/>
      <c r="AB104" s="79"/>
      <c r="AC104" s="80"/>
    </row>
  </sheetData>
  <sheetProtection selectLockedCells="1" selectUnlockedCells="1"/>
  <mergeCells count="3">
    <mergeCell ref="E2:AC2"/>
    <mergeCell ref="AD2:AD3"/>
    <mergeCell ref="AE2:AE3"/>
  </mergeCells>
  <dataValidations count="2">
    <dataValidation type="whole" allowBlank="1" showInputMessage="1" showErrorMessage="1" sqref="AA4:AA101">
      <formula1>0</formula1>
      <formula2>59</formula2>
    </dataValidation>
    <dataValidation type="list" allowBlank="1" showInputMessage="1" showErrorMessage="1" sqref="E4:R103">
      <formula1>"0,5,20,50,150"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7">
      <selection activeCell="C7" sqref="C1:AC16384"/>
    </sheetView>
  </sheetViews>
  <sheetFormatPr defaultColWidth="8.421875" defaultRowHeight="15"/>
  <cols>
    <col min="1" max="1" width="7.7109375" style="106" customWidth="1"/>
    <col min="2" max="2" width="15.00390625" style="106" customWidth="1"/>
    <col min="3" max="3" width="15.7109375" style="106" customWidth="1"/>
    <col min="4" max="12" width="3.7109375" style="106" customWidth="1"/>
    <col min="13" max="13" width="4.00390625" style="106" customWidth="1"/>
    <col min="14" max="17" width="3.7109375" style="106" customWidth="1"/>
    <col min="18" max="18" width="7.57421875" style="106" customWidth="1"/>
    <col min="19" max="19" width="5.8515625" style="106" customWidth="1"/>
    <col min="20" max="20" width="6.7109375" style="106" customWidth="1"/>
    <col min="21" max="22" width="11.00390625" style="106" customWidth="1"/>
    <col min="23" max="23" width="2.00390625" style="106" customWidth="1"/>
    <col min="24" max="24" width="4.00390625" style="106" customWidth="1"/>
    <col min="25" max="26" width="3.7109375" style="106" customWidth="1"/>
    <col min="27" max="27" width="4.57421875" style="106" customWidth="1"/>
    <col min="28" max="28" width="3.7109375" style="106" customWidth="1"/>
    <col min="29" max="29" width="11.57421875" style="106" customWidth="1"/>
    <col min="30" max="30" width="9.140625" style="106" customWidth="1"/>
    <col min="31" max="31" width="11.421875" style="106" customWidth="1"/>
  </cols>
  <sheetData>
    <row r="1" spans="1:31" ht="21">
      <c r="A1" s="165" t="s">
        <v>13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</row>
    <row r="2" spans="1:31" ht="13.5" customHeight="1">
      <c r="A2" s="166" t="s">
        <v>88</v>
      </c>
      <c r="B2" s="167" t="s">
        <v>1</v>
      </c>
      <c r="C2" s="168" t="s">
        <v>89</v>
      </c>
      <c r="D2" s="169" t="s">
        <v>85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08"/>
      <c r="X2" s="169" t="s">
        <v>86</v>
      </c>
      <c r="Y2" s="169"/>
      <c r="Z2" s="169"/>
      <c r="AA2" s="169"/>
      <c r="AB2" s="169"/>
      <c r="AC2" s="170" t="s">
        <v>101</v>
      </c>
      <c r="AD2" s="168" t="s">
        <v>102</v>
      </c>
      <c r="AE2" s="168" t="s">
        <v>103</v>
      </c>
    </row>
    <row r="3" spans="1:33" ht="38.25">
      <c r="A3" s="166"/>
      <c r="B3" s="166"/>
      <c r="C3" s="168"/>
      <c r="D3" s="110">
        <v>1</v>
      </c>
      <c r="E3" s="110">
        <v>2</v>
      </c>
      <c r="F3" s="110">
        <v>3</v>
      </c>
      <c r="G3" s="110">
        <v>4</v>
      </c>
      <c r="H3" s="110">
        <v>5</v>
      </c>
      <c r="I3" s="110">
        <v>6</v>
      </c>
      <c r="J3" s="110">
        <v>7</v>
      </c>
      <c r="K3" s="110">
        <v>8</v>
      </c>
      <c r="L3" s="110">
        <v>9</v>
      </c>
      <c r="M3" s="110">
        <v>10</v>
      </c>
      <c r="N3" s="110">
        <v>11</v>
      </c>
      <c r="O3" s="110">
        <v>12</v>
      </c>
      <c r="P3" s="110">
        <v>13</v>
      </c>
      <c r="Q3" s="110">
        <v>14</v>
      </c>
      <c r="R3" s="107" t="s">
        <v>90</v>
      </c>
      <c r="S3" s="110" t="s">
        <v>95</v>
      </c>
      <c r="T3" s="110" t="s">
        <v>96</v>
      </c>
      <c r="U3" s="111" t="s">
        <v>93</v>
      </c>
      <c r="V3" s="112" t="s">
        <v>94</v>
      </c>
      <c r="W3" s="112"/>
      <c r="X3" s="110">
        <v>1</v>
      </c>
      <c r="Y3" s="110">
        <v>2</v>
      </c>
      <c r="Z3" s="110">
        <v>3</v>
      </c>
      <c r="AA3" s="110">
        <v>4</v>
      </c>
      <c r="AB3" s="110">
        <v>5</v>
      </c>
      <c r="AC3" s="170"/>
      <c r="AD3" s="170"/>
      <c r="AE3" s="170"/>
      <c r="AG3" t="s">
        <v>162</v>
      </c>
    </row>
    <row r="4" spans="1:33" ht="25.5">
      <c r="A4" s="115">
        <v>66</v>
      </c>
      <c r="B4" s="116">
        <v>0</v>
      </c>
      <c r="C4" s="117" t="s">
        <v>118</v>
      </c>
      <c r="D4" s="115">
        <v>5</v>
      </c>
      <c r="E4" s="115">
        <v>0</v>
      </c>
      <c r="F4" s="115">
        <v>0</v>
      </c>
      <c r="G4" s="115">
        <v>0</v>
      </c>
      <c r="H4" s="115">
        <v>5</v>
      </c>
      <c r="I4" s="115">
        <v>0</v>
      </c>
      <c r="J4" s="115">
        <v>0</v>
      </c>
      <c r="K4" s="115">
        <v>5</v>
      </c>
      <c r="L4" s="115">
        <v>0</v>
      </c>
      <c r="M4" s="115">
        <v>0</v>
      </c>
      <c r="N4" s="115">
        <v>0</v>
      </c>
      <c r="O4" s="100">
        <v>0</v>
      </c>
      <c r="P4" s="100">
        <v>0</v>
      </c>
      <c r="Q4" s="100">
        <v>0</v>
      </c>
      <c r="R4" s="87">
        <v>15</v>
      </c>
      <c r="S4" s="115">
        <v>3</v>
      </c>
      <c r="T4" s="115">
        <v>45</v>
      </c>
      <c r="U4" s="101">
        <v>225</v>
      </c>
      <c r="V4" s="102">
        <v>240</v>
      </c>
      <c r="W4" s="102"/>
      <c r="X4" s="115">
        <v>0</v>
      </c>
      <c r="Y4" s="115">
        <v>0</v>
      </c>
      <c r="Z4" s="115">
        <v>0</v>
      </c>
      <c r="AA4" s="115">
        <v>5</v>
      </c>
      <c r="AB4" s="115">
        <v>0</v>
      </c>
      <c r="AC4" s="119">
        <v>465</v>
      </c>
      <c r="AD4" s="87">
        <v>1</v>
      </c>
      <c r="AE4" s="87"/>
      <c r="AF4" t="s">
        <v>151</v>
      </c>
      <c r="AG4" t="s">
        <v>142</v>
      </c>
    </row>
    <row r="5" spans="1:34" ht="25.5">
      <c r="A5" s="115">
        <v>78</v>
      </c>
      <c r="B5" s="116" t="s">
        <v>18</v>
      </c>
      <c r="C5" s="117" t="s">
        <v>119</v>
      </c>
      <c r="D5" s="115">
        <v>0</v>
      </c>
      <c r="E5" s="115">
        <v>0</v>
      </c>
      <c r="F5" s="115">
        <v>5</v>
      </c>
      <c r="G5" s="115">
        <v>5</v>
      </c>
      <c r="H5" s="115">
        <v>5</v>
      </c>
      <c r="I5" s="115">
        <v>5</v>
      </c>
      <c r="J5" s="115">
        <v>0</v>
      </c>
      <c r="K5" s="115">
        <v>5</v>
      </c>
      <c r="L5" s="115">
        <v>0</v>
      </c>
      <c r="M5" s="115">
        <v>0</v>
      </c>
      <c r="N5" s="115">
        <v>0</v>
      </c>
      <c r="O5" s="100">
        <v>0</v>
      </c>
      <c r="P5" s="100">
        <v>0</v>
      </c>
      <c r="Q5" s="100">
        <v>0</v>
      </c>
      <c r="R5" s="87">
        <v>25</v>
      </c>
      <c r="S5" s="115">
        <v>3</v>
      </c>
      <c r="T5" s="115">
        <v>58</v>
      </c>
      <c r="U5" s="101">
        <v>238</v>
      </c>
      <c r="V5" s="102">
        <v>263</v>
      </c>
      <c r="W5" s="102"/>
      <c r="X5" s="115">
        <v>5</v>
      </c>
      <c r="Y5" s="115">
        <v>0</v>
      </c>
      <c r="Z5" s="115">
        <v>5</v>
      </c>
      <c r="AA5" s="115">
        <v>5</v>
      </c>
      <c r="AB5" s="115">
        <v>0</v>
      </c>
      <c r="AC5" s="119">
        <v>528</v>
      </c>
      <c r="AD5" s="87">
        <v>2</v>
      </c>
      <c r="AE5" s="87">
        <v>1</v>
      </c>
      <c r="AF5" t="s">
        <v>158</v>
      </c>
      <c r="AG5" t="s">
        <v>172</v>
      </c>
      <c r="AH5" s="159" t="s">
        <v>173</v>
      </c>
    </row>
    <row r="6" spans="1:33" ht="25.5">
      <c r="A6" s="115">
        <v>79</v>
      </c>
      <c r="B6" s="116" t="s">
        <v>12</v>
      </c>
      <c r="C6" s="117" t="s">
        <v>120</v>
      </c>
      <c r="D6" s="115">
        <v>0</v>
      </c>
      <c r="E6" s="115">
        <v>0</v>
      </c>
      <c r="F6" s="115">
        <v>5</v>
      </c>
      <c r="G6" s="115">
        <v>5</v>
      </c>
      <c r="H6" s="115">
        <v>0</v>
      </c>
      <c r="I6" s="115">
        <v>0</v>
      </c>
      <c r="J6" s="115">
        <v>0</v>
      </c>
      <c r="K6" s="115">
        <v>5</v>
      </c>
      <c r="L6" s="115">
        <v>0</v>
      </c>
      <c r="M6" s="115">
        <v>0</v>
      </c>
      <c r="N6" s="115">
        <v>0</v>
      </c>
      <c r="O6" s="100">
        <v>0</v>
      </c>
      <c r="P6" s="100">
        <v>0</v>
      </c>
      <c r="Q6" s="100">
        <v>0</v>
      </c>
      <c r="R6" s="87">
        <v>15</v>
      </c>
      <c r="S6" s="115">
        <v>4</v>
      </c>
      <c r="T6" s="115">
        <v>52</v>
      </c>
      <c r="U6" s="101">
        <v>292</v>
      </c>
      <c r="V6" s="102">
        <v>307</v>
      </c>
      <c r="W6" s="102"/>
      <c r="X6" s="115">
        <v>0</v>
      </c>
      <c r="Y6" s="115">
        <v>0</v>
      </c>
      <c r="Z6" s="115">
        <v>5</v>
      </c>
      <c r="AA6" s="115">
        <v>5</v>
      </c>
      <c r="AB6" s="115">
        <v>0</v>
      </c>
      <c r="AC6" s="119">
        <v>638</v>
      </c>
      <c r="AD6" s="87">
        <v>3</v>
      </c>
      <c r="AE6" s="87">
        <v>2</v>
      </c>
      <c r="AF6" t="s">
        <v>159</v>
      </c>
      <c r="AG6" s="159" t="s">
        <v>152</v>
      </c>
    </row>
    <row r="7" spans="1:32" ht="25.5">
      <c r="A7" s="115">
        <v>71</v>
      </c>
      <c r="B7" s="116" t="s">
        <v>24</v>
      </c>
      <c r="C7" s="117" t="s">
        <v>121</v>
      </c>
      <c r="D7" s="115">
        <v>0</v>
      </c>
      <c r="E7" s="115">
        <v>0</v>
      </c>
      <c r="F7" s="115">
        <v>5</v>
      </c>
      <c r="G7" s="115">
        <v>5</v>
      </c>
      <c r="H7" s="115">
        <v>5</v>
      </c>
      <c r="I7" s="115">
        <v>0</v>
      </c>
      <c r="J7" s="115">
        <v>0</v>
      </c>
      <c r="K7" s="115">
        <v>5</v>
      </c>
      <c r="L7" s="115">
        <v>0</v>
      </c>
      <c r="M7" s="115">
        <v>0</v>
      </c>
      <c r="N7" s="115">
        <v>5</v>
      </c>
      <c r="O7" s="100">
        <v>0</v>
      </c>
      <c r="P7" s="100">
        <v>5</v>
      </c>
      <c r="Q7" s="100">
        <v>0</v>
      </c>
      <c r="R7" s="87">
        <v>30</v>
      </c>
      <c r="S7" s="115">
        <v>3</v>
      </c>
      <c r="T7" s="115">
        <v>54</v>
      </c>
      <c r="U7" s="101">
        <v>234</v>
      </c>
      <c r="V7" s="102">
        <v>264</v>
      </c>
      <c r="W7" s="102"/>
      <c r="X7" s="115">
        <v>0</v>
      </c>
      <c r="Y7" s="115">
        <v>0</v>
      </c>
      <c r="Z7" s="115">
        <v>5</v>
      </c>
      <c r="AA7" s="115">
        <v>150</v>
      </c>
      <c r="AB7" s="115">
        <v>5</v>
      </c>
      <c r="AC7" s="119">
        <v>679</v>
      </c>
      <c r="AD7" s="87">
        <v>4</v>
      </c>
      <c r="AE7" s="87">
        <v>3</v>
      </c>
      <c r="AF7" t="s">
        <v>145</v>
      </c>
    </row>
    <row r="8" spans="1:32" ht="25.5">
      <c r="A8" s="115">
        <v>44</v>
      </c>
      <c r="B8" s="116">
        <v>0</v>
      </c>
      <c r="C8" s="117" t="s">
        <v>122</v>
      </c>
      <c r="D8" s="115">
        <v>0</v>
      </c>
      <c r="E8" s="115">
        <v>5</v>
      </c>
      <c r="F8" s="115">
        <v>20</v>
      </c>
      <c r="G8" s="115">
        <v>5</v>
      </c>
      <c r="H8" s="115">
        <v>5</v>
      </c>
      <c r="I8" s="115">
        <v>0</v>
      </c>
      <c r="J8" s="115">
        <v>5</v>
      </c>
      <c r="K8" s="115">
        <v>5</v>
      </c>
      <c r="L8" s="115">
        <v>5</v>
      </c>
      <c r="M8" s="115">
        <v>5</v>
      </c>
      <c r="N8" s="115">
        <v>0</v>
      </c>
      <c r="O8" s="100">
        <v>0</v>
      </c>
      <c r="P8" s="100">
        <v>5</v>
      </c>
      <c r="Q8" s="100">
        <v>50</v>
      </c>
      <c r="R8" s="87">
        <v>110</v>
      </c>
      <c r="S8" s="115">
        <v>4</v>
      </c>
      <c r="T8" s="115">
        <v>22</v>
      </c>
      <c r="U8" s="101">
        <v>262</v>
      </c>
      <c r="V8" s="102">
        <v>372</v>
      </c>
      <c r="W8" s="102"/>
      <c r="X8" s="115">
        <v>0</v>
      </c>
      <c r="Y8" s="115">
        <v>0</v>
      </c>
      <c r="Z8" s="115">
        <v>5</v>
      </c>
      <c r="AA8" s="115">
        <v>5</v>
      </c>
      <c r="AB8" s="115">
        <v>5</v>
      </c>
      <c r="AC8" s="119">
        <v>750</v>
      </c>
      <c r="AD8" s="87">
        <v>5</v>
      </c>
      <c r="AE8" s="87"/>
      <c r="AF8" t="s">
        <v>160</v>
      </c>
    </row>
    <row r="9" spans="1:32" ht="25.5">
      <c r="A9" s="115">
        <v>83</v>
      </c>
      <c r="B9" s="116" t="s">
        <v>28</v>
      </c>
      <c r="C9" s="117" t="s">
        <v>123</v>
      </c>
      <c r="D9" s="115">
        <v>5</v>
      </c>
      <c r="E9" s="115">
        <v>0</v>
      </c>
      <c r="F9" s="115">
        <v>50</v>
      </c>
      <c r="G9" s="115">
        <v>5</v>
      </c>
      <c r="H9" s="115">
        <v>5</v>
      </c>
      <c r="I9" s="115">
        <v>5</v>
      </c>
      <c r="J9" s="115">
        <v>5</v>
      </c>
      <c r="K9" s="115">
        <v>5</v>
      </c>
      <c r="L9" s="115">
        <v>5</v>
      </c>
      <c r="M9" s="115">
        <v>5</v>
      </c>
      <c r="N9" s="115">
        <v>0</v>
      </c>
      <c r="O9" s="100">
        <v>5</v>
      </c>
      <c r="P9" s="100">
        <v>0</v>
      </c>
      <c r="Q9" s="100">
        <v>5</v>
      </c>
      <c r="R9" s="87">
        <v>100</v>
      </c>
      <c r="S9" s="115">
        <v>5</v>
      </c>
      <c r="T9" s="115">
        <v>49</v>
      </c>
      <c r="U9" s="101">
        <v>349</v>
      </c>
      <c r="V9" s="102">
        <v>449</v>
      </c>
      <c r="W9" s="102"/>
      <c r="X9" s="115">
        <v>0</v>
      </c>
      <c r="Y9" s="115">
        <v>20</v>
      </c>
      <c r="Z9" s="115">
        <v>50</v>
      </c>
      <c r="AA9" s="115">
        <v>5</v>
      </c>
      <c r="AB9" s="115">
        <v>5</v>
      </c>
      <c r="AC9" s="119">
        <v>977</v>
      </c>
      <c r="AD9" s="87">
        <v>6</v>
      </c>
      <c r="AE9" s="87">
        <v>4</v>
      </c>
      <c r="AF9" t="s">
        <v>146</v>
      </c>
    </row>
    <row r="11" ht="15">
      <c r="AF11" t="s">
        <v>161</v>
      </c>
    </row>
    <row r="12" spans="33:35" ht="15">
      <c r="AG12" t="s">
        <v>168</v>
      </c>
      <c r="AI12" t="s">
        <v>170</v>
      </c>
    </row>
    <row r="13" spans="1:35" ht="21">
      <c r="A13" s="165" t="s">
        <v>27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G13" t="s">
        <v>169</v>
      </c>
      <c r="AI13" t="s">
        <v>171</v>
      </c>
    </row>
    <row r="14" spans="1:31" ht="13.5" customHeight="1">
      <c r="A14" s="166" t="s">
        <v>88</v>
      </c>
      <c r="B14" s="167" t="s">
        <v>1</v>
      </c>
      <c r="C14" s="168" t="s">
        <v>89</v>
      </c>
      <c r="D14" s="169" t="s">
        <v>85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08"/>
      <c r="X14" s="169" t="s">
        <v>86</v>
      </c>
      <c r="Y14" s="169"/>
      <c r="Z14" s="169"/>
      <c r="AA14" s="169"/>
      <c r="AB14" s="169"/>
      <c r="AC14" s="170" t="s">
        <v>101</v>
      </c>
      <c r="AD14" s="168" t="s">
        <v>102</v>
      </c>
      <c r="AE14" s="168" t="s">
        <v>103</v>
      </c>
    </row>
    <row r="15" spans="1:31" ht="38.25">
      <c r="A15" s="166"/>
      <c r="B15" s="166"/>
      <c r="C15" s="168"/>
      <c r="D15" s="110">
        <v>1</v>
      </c>
      <c r="E15" s="110">
        <v>2</v>
      </c>
      <c r="F15" s="110">
        <v>3</v>
      </c>
      <c r="G15" s="110">
        <v>4</v>
      </c>
      <c r="H15" s="110">
        <v>5</v>
      </c>
      <c r="I15" s="110">
        <v>6</v>
      </c>
      <c r="J15" s="110">
        <v>7</v>
      </c>
      <c r="K15" s="110">
        <v>8</v>
      </c>
      <c r="L15" s="110">
        <v>9</v>
      </c>
      <c r="M15" s="110">
        <v>10</v>
      </c>
      <c r="N15" s="110">
        <v>11</v>
      </c>
      <c r="O15" s="110">
        <v>12</v>
      </c>
      <c r="P15" s="110">
        <v>13</v>
      </c>
      <c r="Q15" s="110">
        <v>14</v>
      </c>
      <c r="R15" s="107" t="s">
        <v>90</v>
      </c>
      <c r="S15" s="110" t="s">
        <v>91</v>
      </c>
      <c r="T15" s="110" t="s">
        <v>92</v>
      </c>
      <c r="U15" s="111" t="s">
        <v>93</v>
      </c>
      <c r="V15" s="112" t="s">
        <v>94</v>
      </c>
      <c r="W15" s="112"/>
      <c r="X15" s="110">
        <v>1</v>
      </c>
      <c r="Y15" s="110">
        <v>2</v>
      </c>
      <c r="Z15" s="110">
        <v>3</v>
      </c>
      <c r="AA15" s="110">
        <v>4</v>
      </c>
      <c r="AB15" s="110">
        <v>5</v>
      </c>
      <c r="AC15" s="170"/>
      <c r="AD15" s="170"/>
      <c r="AE15" s="170"/>
    </row>
    <row r="16" spans="1:31" ht="25.5">
      <c r="A16" s="115">
        <v>65</v>
      </c>
      <c r="B16" s="116">
        <v>0</v>
      </c>
      <c r="C16" s="117" t="s">
        <v>124</v>
      </c>
      <c r="D16" s="115">
        <v>0</v>
      </c>
      <c r="E16" s="115">
        <v>0</v>
      </c>
      <c r="F16" s="115">
        <v>0</v>
      </c>
      <c r="G16" s="115">
        <v>5</v>
      </c>
      <c r="H16" s="115">
        <v>0</v>
      </c>
      <c r="I16" s="115">
        <v>0</v>
      </c>
      <c r="J16" s="115">
        <v>5</v>
      </c>
      <c r="K16" s="115">
        <v>20</v>
      </c>
      <c r="L16" s="115">
        <v>0</v>
      </c>
      <c r="M16" s="115">
        <v>0</v>
      </c>
      <c r="N16" s="115">
        <v>5</v>
      </c>
      <c r="O16" s="100">
        <v>5</v>
      </c>
      <c r="P16" s="100">
        <v>0</v>
      </c>
      <c r="Q16" s="100">
        <v>50</v>
      </c>
      <c r="R16" s="87">
        <v>90</v>
      </c>
      <c r="S16" s="115">
        <v>4</v>
      </c>
      <c r="T16" s="115">
        <v>50</v>
      </c>
      <c r="U16" s="101">
        <v>290</v>
      </c>
      <c r="V16" s="102">
        <v>380</v>
      </c>
      <c r="W16" s="102"/>
      <c r="X16" s="115">
        <v>5</v>
      </c>
      <c r="Y16" s="115">
        <v>0</v>
      </c>
      <c r="Z16" s="115">
        <v>5</v>
      </c>
      <c r="AA16" s="115">
        <v>20</v>
      </c>
      <c r="AB16" s="115">
        <v>0</v>
      </c>
      <c r="AC16" s="119">
        <v>700</v>
      </c>
      <c r="AD16" s="87">
        <v>1</v>
      </c>
      <c r="AE16" s="87"/>
    </row>
    <row r="17" spans="1:31" ht="25.5">
      <c r="A17" s="115">
        <v>67</v>
      </c>
      <c r="B17" s="116">
        <v>0</v>
      </c>
      <c r="C17" s="117" t="s">
        <v>125</v>
      </c>
      <c r="D17" s="115">
        <v>5</v>
      </c>
      <c r="E17" s="115">
        <v>0</v>
      </c>
      <c r="F17" s="115">
        <v>20</v>
      </c>
      <c r="G17" s="115">
        <v>150</v>
      </c>
      <c r="H17" s="115">
        <v>50</v>
      </c>
      <c r="I17" s="115">
        <v>0</v>
      </c>
      <c r="J17" s="115">
        <v>0</v>
      </c>
      <c r="K17" s="115">
        <v>0</v>
      </c>
      <c r="L17" s="115">
        <v>5</v>
      </c>
      <c r="M17" s="115">
        <v>0</v>
      </c>
      <c r="N17" s="115">
        <v>0</v>
      </c>
      <c r="O17" s="100">
        <v>5</v>
      </c>
      <c r="P17" s="100">
        <v>0</v>
      </c>
      <c r="Q17" s="100">
        <v>0</v>
      </c>
      <c r="R17" s="87">
        <v>235</v>
      </c>
      <c r="S17" s="115">
        <v>5</v>
      </c>
      <c r="T17" s="115">
        <v>1</v>
      </c>
      <c r="U17" s="101">
        <v>301</v>
      </c>
      <c r="V17" s="102">
        <v>536</v>
      </c>
      <c r="W17" s="102"/>
      <c r="X17" s="115">
        <v>0</v>
      </c>
      <c r="Y17" s="115">
        <v>0</v>
      </c>
      <c r="Z17" s="115">
        <v>0</v>
      </c>
      <c r="AA17" s="115">
        <v>5</v>
      </c>
      <c r="AB17" s="115">
        <v>0</v>
      </c>
      <c r="AC17" s="119">
        <v>929</v>
      </c>
      <c r="AD17" s="87">
        <v>2</v>
      </c>
      <c r="AE17" s="87"/>
    </row>
    <row r="18" spans="1:31" ht="25.5">
      <c r="A18" s="115">
        <v>70</v>
      </c>
      <c r="B18" s="116">
        <v>0</v>
      </c>
      <c r="C18" s="117" t="s">
        <v>126</v>
      </c>
      <c r="D18" s="115">
        <v>5</v>
      </c>
      <c r="E18" s="115">
        <v>50</v>
      </c>
      <c r="F18" s="115">
        <v>20</v>
      </c>
      <c r="G18" s="115">
        <v>150</v>
      </c>
      <c r="H18" s="115">
        <v>50</v>
      </c>
      <c r="I18" s="115">
        <v>0</v>
      </c>
      <c r="J18" s="115">
        <v>50</v>
      </c>
      <c r="K18" s="115">
        <v>0</v>
      </c>
      <c r="L18" s="115">
        <v>50</v>
      </c>
      <c r="M18" s="115">
        <v>5</v>
      </c>
      <c r="N18" s="115">
        <v>0</v>
      </c>
      <c r="O18" s="100">
        <v>5</v>
      </c>
      <c r="P18" s="100">
        <v>50</v>
      </c>
      <c r="Q18" s="100">
        <v>50</v>
      </c>
      <c r="R18" s="87">
        <v>485</v>
      </c>
      <c r="S18" s="115">
        <v>2</v>
      </c>
      <c r="T18" s="115">
        <v>54</v>
      </c>
      <c r="U18" s="101">
        <v>174</v>
      </c>
      <c r="V18" s="102">
        <v>659</v>
      </c>
      <c r="W18" s="102"/>
      <c r="X18" s="115"/>
      <c r="Y18" s="115"/>
      <c r="Z18" s="115"/>
      <c r="AA18" s="115"/>
      <c r="AB18" s="115"/>
      <c r="AC18" s="119" t="s">
        <v>127</v>
      </c>
      <c r="AD18" s="87" t="s">
        <v>127</v>
      </c>
      <c r="AE18" s="87"/>
    </row>
  </sheetData>
  <sheetProtection selectLockedCells="1" selectUnlockedCells="1"/>
  <mergeCells count="18">
    <mergeCell ref="A1:AE1"/>
    <mergeCell ref="A2:A3"/>
    <mergeCell ref="B2:B3"/>
    <mergeCell ref="C2:C3"/>
    <mergeCell ref="D2:V2"/>
    <mergeCell ref="X2:AB2"/>
    <mergeCell ref="AC2:AC3"/>
    <mergeCell ref="AD2:AD3"/>
    <mergeCell ref="AE2:AE3"/>
    <mergeCell ref="A13:AE13"/>
    <mergeCell ref="A14:A15"/>
    <mergeCell ref="B14:B15"/>
    <mergeCell ref="C14:C15"/>
    <mergeCell ref="D14:V14"/>
    <mergeCell ref="X14:AB14"/>
    <mergeCell ref="AC14:AC15"/>
    <mergeCell ref="AD14:AD15"/>
    <mergeCell ref="AE14:AE15"/>
  </mergeCells>
  <dataValidations count="2">
    <dataValidation type="whole" allowBlank="1" showInputMessage="1" showErrorMessage="1" sqref="T4:T9 T16:T18">
      <formula1>0</formula1>
      <formula2>59</formula2>
    </dataValidation>
    <dataValidation type="list" allowBlank="1" showInputMessage="1" showErrorMessage="1" sqref="D4:Q9 X16:AB18 D16:Q18 X4:AB9">
      <formula1>"0,5,20,50,150"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77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5"/>
  <sheetViews>
    <sheetView zoomScalePageLayoutView="0" workbookViewId="0" topLeftCell="A1">
      <selection activeCell="L14" sqref="L14"/>
    </sheetView>
  </sheetViews>
  <sheetFormatPr defaultColWidth="8.421875" defaultRowHeight="15"/>
  <cols>
    <col min="1" max="1" width="9.140625" style="106" customWidth="1"/>
    <col min="2" max="2" width="18.00390625" style="106" customWidth="1"/>
    <col min="3" max="3" width="19.8515625" style="106" customWidth="1"/>
    <col min="4" max="12" width="3.7109375" style="106" customWidth="1"/>
    <col min="13" max="13" width="4.00390625" style="106" customWidth="1"/>
    <col min="14" max="17" width="3.7109375" style="106" customWidth="1"/>
    <col min="18" max="18" width="10.00390625" style="106" customWidth="1"/>
    <col min="19" max="20" width="9.140625" style="106" customWidth="1"/>
    <col min="21" max="21" width="11.140625" style="106" customWidth="1"/>
    <col min="22" max="22" width="11.00390625" style="106" customWidth="1"/>
    <col min="23" max="23" width="3.421875" style="106" customWidth="1"/>
    <col min="24" max="24" width="4.00390625" style="106" customWidth="1"/>
    <col min="25" max="26" width="3.7109375" style="106" customWidth="1"/>
    <col min="27" max="27" width="4.57421875" style="106" customWidth="1"/>
    <col min="28" max="37" width="3.7109375" style="106" customWidth="1"/>
    <col min="38" max="38" width="9.57421875" style="106" customWidth="1"/>
    <col min="39" max="39" width="8.421875" style="106" customWidth="1"/>
    <col min="40" max="40" width="9.140625" style="106" customWidth="1"/>
    <col min="41" max="41" width="10.8515625" style="106" customWidth="1"/>
    <col min="42" max="42" width="12.57421875" style="106" customWidth="1"/>
    <col min="43" max="43" width="11.57421875" style="106" customWidth="1"/>
    <col min="44" max="45" width="13.421875" style="106" customWidth="1"/>
  </cols>
  <sheetData>
    <row r="1" spans="1:45" ht="21">
      <c r="A1" s="165" t="s">
        <v>21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</row>
    <row r="2" spans="1:45" ht="13.5" customHeight="1">
      <c r="A2" s="166" t="s">
        <v>88</v>
      </c>
      <c r="B2" s="167" t="s">
        <v>1</v>
      </c>
      <c r="C2" s="168" t="s">
        <v>89</v>
      </c>
      <c r="D2" s="169" t="s">
        <v>85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08"/>
      <c r="X2" s="169" t="s">
        <v>86</v>
      </c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70" t="s">
        <v>101</v>
      </c>
      <c r="AR2" s="168" t="s">
        <v>102</v>
      </c>
      <c r="AS2" s="168" t="s">
        <v>103</v>
      </c>
    </row>
    <row r="3" spans="1:47" ht="38.25">
      <c r="A3" s="166"/>
      <c r="B3" s="166"/>
      <c r="C3" s="168"/>
      <c r="D3" s="110">
        <v>1</v>
      </c>
      <c r="E3" s="110">
        <v>2</v>
      </c>
      <c r="F3" s="110">
        <v>3</v>
      </c>
      <c r="G3" s="110">
        <v>4</v>
      </c>
      <c r="H3" s="110">
        <v>5</v>
      </c>
      <c r="I3" s="110">
        <v>6</v>
      </c>
      <c r="J3" s="110">
        <v>7</v>
      </c>
      <c r="K3" s="110">
        <v>8</v>
      </c>
      <c r="L3" s="110">
        <v>9</v>
      </c>
      <c r="M3" s="110">
        <v>10</v>
      </c>
      <c r="N3" s="110">
        <v>11</v>
      </c>
      <c r="O3" s="110">
        <v>12</v>
      </c>
      <c r="P3" s="110">
        <v>13</v>
      </c>
      <c r="Q3" s="110">
        <v>14</v>
      </c>
      <c r="R3" s="107" t="s">
        <v>90</v>
      </c>
      <c r="S3" s="110" t="s">
        <v>91</v>
      </c>
      <c r="T3" s="110" t="s">
        <v>92</v>
      </c>
      <c r="U3" s="111" t="s">
        <v>93</v>
      </c>
      <c r="V3" s="112" t="s">
        <v>94</v>
      </c>
      <c r="W3" s="112"/>
      <c r="X3" s="110">
        <v>1</v>
      </c>
      <c r="Y3" s="110">
        <v>2</v>
      </c>
      <c r="Z3" s="110">
        <v>3</v>
      </c>
      <c r="AA3" s="110">
        <v>4</v>
      </c>
      <c r="AB3" s="110">
        <v>5</v>
      </c>
      <c r="AC3" s="110">
        <v>6</v>
      </c>
      <c r="AD3" s="110">
        <v>7</v>
      </c>
      <c r="AE3" s="110">
        <v>8</v>
      </c>
      <c r="AF3" s="110">
        <v>9</v>
      </c>
      <c r="AG3" s="110">
        <v>10</v>
      </c>
      <c r="AH3" s="110">
        <v>11</v>
      </c>
      <c r="AI3" s="110">
        <v>12</v>
      </c>
      <c r="AJ3" s="110">
        <v>13</v>
      </c>
      <c r="AK3" s="110">
        <v>14</v>
      </c>
      <c r="AL3" s="113" t="s">
        <v>90</v>
      </c>
      <c r="AM3" s="110" t="s">
        <v>95</v>
      </c>
      <c r="AN3" s="110" t="s">
        <v>96</v>
      </c>
      <c r="AO3" s="114" t="s">
        <v>93</v>
      </c>
      <c r="AP3" s="109" t="s">
        <v>94</v>
      </c>
      <c r="AQ3" s="170"/>
      <c r="AR3" s="170"/>
      <c r="AS3" s="170"/>
      <c r="AU3" t="s">
        <v>150</v>
      </c>
    </row>
    <row r="4" spans="1:47" ht="25.5">
      <c r="A4" s="115">
        <v>76</v>
      </c>
      <c r="B4" s="116" t="s">
        <v>18</v>
      </c>
      <c r="C4" s="117" t="s">
        <v>128</v>
      </c>
      <c r="D4" s="115">
        <v>5</v>
      </c>
      <c r="E4" s="115">
        <v>0</v>
      </c>
      <c r="F4" s="115">
        <v>5</v>
      </c>
      <c r="G4" s="115">
        <v>5</v>
      </c>
      <c r="H4" s="115">
        <v>0</v>
      </c>
      <c r="I4" s="115">
        <v>5</v>
      </c>
      <c r="J4" s="115">
        <v>0</v>
      </c>
      <c r="K4" s="115">
        <v>5</v>
      </c>
      <c r="L4" s="115">
        <v>0</v>
      </c>
      <c r="M4" s="115">
        <v>0</v>
      </c>
      <c r="N4" s="115">
        <v>0</v>
      </c>
      <c r="O4" s="100">
        <v>5</v>
      </c>
      <c r="P4" s="100">
        <v>0</v>
      </c>
      <c r="Q4" s="100">
        <v>0</v>
      </c>
      <c r="R4" s="87">
        <v>30</v>
      </c>
      <c r="S4" s="115">
        <v>4</v>
      </c>
      <c r="T4" s="115">
        <v>20</v>
      </c>
      <c r="U4" s="101">
        <v>260</v>
      </c>
      <c r="V4" s="102">
        <v>290</v>
      </c>
      <c r="W4" s="102"/>
      <c r="X4" s="115">
        <v>0</v>
      </c>
      <c r="Y4" s="115">
        <v>0</v>
      </c>
      <c r="Z4" s="115">
        <v>0</v>
      </c>
      <c r="AA4" s="115">
        <v>5</v>
      </c>
      <c r="AB4" s="115">
        <v>0</v>
      </c>
      <c r="AC4" s="115">
        <v>5</v>
      </c>
      <c r="AD4" s="115">
        <v>5</v>
      </c>
      <c r="AE4" s="115">
        <v>0</v>
      </c>
      <c r="AF4" s="115">
        <v>0</v>
      </c>
      <c r="AG4" s="115">
        <v>0</v>
      </c>
      <c r="AH4" s="115">
        <v>0</v>
      </c>
      <c r="AI4" s="100">
        <v>0</v>
      </c>
      <c r="AJ4" s="100">
        <v>0</v>
      </c>
      <c r="AK4" s="100">
        <v>0</v>
      </c>
      <c r="AL4" s="118">
        <v>15</v>
      </c>
      <c r="AM4" s="115">
        <v>4</v>
      </c>
      <c r="AN4" s="115">
        <v>21</v>
      </c>
      <c r="AO4" s="116">
        <v>261</v>
      </c>
      <c r="AP4" s="119">
        <v>276</v>
      </c>
      <c r="AQ4" s="119">
        <v>566</v>
      </c>
      <c r="AR4" s="87">
        <v>1</v>
      </c>
      <c r="AS4" s="87">
        <v>1</v>
      </c>
      <c r="AT4" t="s">
        <v>142</v>
      </c>
      <c r="AU4" t="s">
        <v>142</v>
      </c>
    </row>
    <row r="5" spans="1:47" ht="25.5">
      <c r="A5" s="115">
        <v>74</v>
      </c>
      <c r="B5" s="116" t="s">
        <v>24</v>
      </c>
      <c r="C5" s="117" t="s">
        <v>129</v>
      </c>
      <c r="D5" s="115">
        <v>0</v>
      </c>
      <c r="E5" s="115">
        <v>5</v>
      </c>
      <c r="F5" s="115">
        <v>5</v>
      </c>
      <c r="G5" s="115">
        <v>5</v>
      </c>
      <c r="H5" s="115">
        <v>5</v>
      </c>
      <c r="I5" s="115">
        <v>5</v>
      </c>
      <c r="J5" s="115">
        <v>5</v>
      </c>
      <c r="K5" s="115">
        <v>5</v>
      </c>
      <c r="L5" s="115">
        <v>5</v>
      </c>
      <c r="M5" s="115">
        <v>5</v>
      </c>
      <c r="N5" s="115">
        <v>0</v>
      </c>
      <c r="O5" s="100">
        <v>0</v>
      </c>
      <c r="P5" s="100">
        <v>0</v>
      </c>
      <c r="Q5" s="100">
        <v>5</v>
      </c>
      <c r="R5" s="87">
        <v>50</v>
      </c>
      <c r="S5" s="115">
        <v>4</v>
      </c>
      <c r="T5" s="115">
        <v>9</v>
      </c>
      <c r="U5" s="101">
        <v>249</v>
      </c>
      <c r="V5" s="102">
        <v>299</v>
      </c>
      <c r="W5" s="102"/>
      <c r="X5" s="115">
        <v>0</v>
      </c>
      <c r="Y5" s="115">
        <v>0</v>
      </c>
      <c r="Z5" s="115">
        <v>5</v>
      </c>
      <c r="AA5" s="115">
        <v>5</v>
      </c>
      <c r="AB5" s="115">
        <v>5</v>
      </c>
      <c r="AC5" s="115">
        <v>5</v>
      </c>
      <c r="AD5" s="115">
        <v>5</v>
      </c>
      <c r="AE5" s="115">
        <v>5</v>
      </c>
      <c r="AF5" s="115">
        <v>5</v>
      </c>
      <c r="AG5" s="115">
        <v>0</v>
      </c>
      <c r="AH5" s="115">
        <v>5</v>
      </c>
      <c r="AI5" s="100">
        <v>5</v>
      </c>
      <c r="AJ5" s="100">
        <v>0</v>
      </c>
      <c r="AK5" s="100">
        <v>0</v>
      </c>
      <c r="AL5" s="118">
        <v>45</v>
      </c>
      <c r="AM5" s="115">
        <v>4</v>
      </c>
      <c r="AN5" s="115">
        <v>12</v>
      </c>
      <c r="AO5" s="116">
        <v>252</v>
      </c>
      <c r="AP5" s="119">
        <v>297</v>
      </c>
      <c r="AQ5" s="119">
        <v>596</v>
      </c>
      <c r="AR5" s="87">
        <v>2</v>
      </c>
      <c r="AS5" s="87">
        <v>2</v>
      </c>
      <c r="AT5" t="s">
        <v>143</v>
      </c>
      <c r="AU5" t="s">
        <v>151</v>
      </c>
    </row>
    <row r="6" spans="1:47" ht="25.5">
      <c r="A6" s="115">
        <v>59</v>
      </c>
      <c r="B6" s="116">
        <v>0</v>
      </c>
      <c r="C6" s="117" t="s">
        <v>130</v>
      </c>
      <c r="D6" s="115">
        <v>0</v>
      </c>
      <c r="E6" s="115">
        <v>0</v>
      </c>
      <c r="F6" s="115">
        <v>0</v>
      </c>
      <c r="G6" s="115">
        <v>5</v>
      </c>
      <c r="H6" s="115">
        <v>5</v>
      </c>
      <c r="I6" s="115">
        <v>5</v>
      </c>
      <c r="J6" s="115">
        <v>5</v>
      </c>
      <c r="K6" s="115">
        <v>0</v>
      </c>
      <c r="L6" s="115">
        <v>5</v>
      </c>
      <c r="M6" s="115">
        <v>0</v>
      </c>
      <c r="N6" s="115">
        <v>0</v>
      </c>
      <c r="O6" s="100">
        <v>0</v>
      </c>
      <c r="P6" s="100">
        <v>0</v>
      </c>
      <c r="Q6" s="100">
        <v>5</v>
      </c>
      <c r="R6" s="87">
        <v>30</v>
      </c>
      <c r="S6" s="115">
        <v>4</v>
      </c>
      <c r="T6" s="115">
        <v>40</v>
      </c>
      <c r="U6" s="101">
        <v>280</v>
      </c>
      <c r="V6" s="102">
        <v>310</v>
      </c>
      <c r="W6" s="102"/>
      <c r="X6" s="115">
        <v>0</v>
      </c>
      <c r="Y6" s="115">
        <v>0</v>
      </c>
      <c r="Z6" s="115">
        <v>5</v>
      </c>
      <c r="AA6" s="115">
        <v>20</v>
      </c>
      <c r="AB6" s="115">
        <v>5</v>
      </c>
      <c r="AC6" s="115">
        <v>5</v>
      </c>
      <c r="AD6" s="115">
        <v>5</v>
      </c>
      <c r="AE6" s="115">
        <v>0</v>
      </c>
      <c r="AF6" s="115">
        <v>5</v>
      </c>
      <c r="AG6" s="115">
        <v>0</v>
      </c>
      <c r="AH6" s="115">
        <v>0</v>
      </c>
      <c r="AI6" s="100">
        <v>0</v>
      </c>
      <c r="AJ6" s="100">
        <v>0</v>
      </c>
      <c r="AK6" s="100">
        <v>0</v>
      </c>
      <c r="AL6" s="118">
        <v>45</v>
      </c>
      <c r="AM6" s="115">
        <v>4</v>
      </c>
      <c r="AN6" s="115">
        <v>50</v>
      </c>
      <c r="AO6" s="116">
        <v>290</v>
      </c>
      <c r="AP6" s="119">
        <v>335</v>
      </c>
      <c r="AQ6" s="119">
        <v>645</v>
      </c>
      <c r="AR6" s="87">
        <v>3</v>
      </c>
      <c r="AS6" s="87"/>
      <c r="AT6" t="s">
        <v>146</v>
      </c>
      <c r="AU6" t="s">
        <v>146</v>
      </c>
    </row>
    <row r="7" spans="1:47" ht="25.5">
      <c r="A7" s="115">
        <v>81</v>
      </c>
      <c r="B7" s="116" t="s">
        <v>12</v>
      </c>
      <c r="C7" s="117" t="s">
        <v>131</v>
      </c>
      <c r="D7" s="115">
        <v>5</v>
      </c>
      <c r="E7" s="115">
        <v>0</v>
      </c>
      <c r="F7" s="115">
        <v>5</v>
      </c>
      <c r="G7" s="115">
        <v>150</v>
      </c>
      <c r="H7" s="115">
        <v>50</v>
      </c>
      <c r="I7" s="115">
        <v>5</v>
      </c>
      <c r="J7" s="115">
        <v>5</v>
      </c>
      <c r="K7" s="115">
        <v>0</v>
      </c>
      <c r="L7" s="115">
        <v>0</v>
      </c>
      <c r="M7" s="115">
        <v>0</v>
      </c>
      <c r="N7" s="115">
        <v>0</v>
      </c>
      <c r="O7" s="100">
        <v>5</v>
      </c>
      <c r="P7" s="100">
        <v>0</v>
      </c>
      <c r="Q7" s="100">
        <v>0</v>
      </c>
      <c r="R7" s="87">
        <v>225</v>
      </c>
      <c r="S7" s="115">
        <v>4</v>
      </c>
      <c r="T7" s="115">
        <v>7</v>
      </c>
      <c r="U7" s="101">
        <v>247</v>
      </c>
      <c r="V7" s="102">
        <v>472</v>
      </c>
      <c r="W7" s="102"/>
      <c r="X7" s="115">
        <v>5</v>
      </c>
      <c r="Y7" s="115">
        <v>0</v>
      </c>
      <c r="Z7" s="115">
        <v>5</v>
      </c>
      <c r="AA7" s="115">
        <v>5</v>
      </c>
      <c r="AB7" s="115">
        <v>5</v>
      </c>
      <c r="AC7" s="115">
        <v>0</v>
      </c>
      <c r="AD7" s="115">
        <v>5</v>
      </c>
      <c r="AE7" s="115">
        <v>5</v>
      </c>
      <c r="AF7" s="115">
        <v>5</v>
      </c>
      <c r="AG7" s="115">
        <v>0</v>
      </c>
      <c r="AH7" s="115">
        <v>0</v>
      </c>
      <c r="AI7" s="100">
        <v>5</v>
      </c>
      <c r="AJ7" s="100">
        <v>0</v>
      </c>
      <c r="AK7" s="100">
        <v>0</v>
      </c>
      <c r="AL7" s="118">
        <v>40</v>
      </c>
      <c r="AM7" s="115">
        <v>4</v>
      </c>
      <c r="AN7" s="115">
        <v>11</v>
      </c>
      <c r="AO7" s="116">
        <v>251</v>
      </c>
      <c r="AP7" s="119">
        <v>291</v>
      </c>
      <c r="AQ7" s="119">
        <v>763</v>
      </c>
      <c r="AR7" s="87">
        <v>4</v>
      </c>
      <c r="AS7" s="87">
        <v>3</v>
      </c>
      <c r="AT7" t="s">
        <v>144</v>
      </c>
      <c r="AU7" t="s">
        <v>152</v>
      </c>
    </row>
    <row r="8" spans="1:47" ht="25.5">
      <c r="A8" s="115">
        <v>75</v>
      </c>
      <c r="B8" s="116">
        <v>0</v>
      </c>
      <c r="C8" s="117" t="s">
        <v>132</v>
      </c>
      <c r="D8" s="115">
        <v>0</v>
      </c>
      <c r="E8" s="115">
        <v>5</v>
      </c>
      <c r="F8" s="115">
        <v>5</v>
      </c>
      <c r="G8" s="115">
        <v>5</v>
      </c>
      <c r="H8" s="115">
        <v>5</v>
      </c>
      <c r="I8" s="115">
        <v>5</v>
      </c>
      <c r="J8" s="115">
        <v>5</v>
      </c>
      <c r="K8" s="115">
        <v>5</v>
      </c>
      <c r="L8" s="115">
        <v>0</v>
      </c>
      <c r="M8" s="115">
        <v>0</v>
      </c>
      <c r="N8" s="115">
        <v>5</v>
      </c>
      <c r="O8" s="100">
        <v>20</v>
      </c>
      <c r="P8" s="100">
        <v>0</v>
      </c>
      <c r="Q8" s="100">
        <v>5</v>
      </c>
      <c r="R8" s="87">
        <v>65</v>
      </c>
      <c r="S8" s="115">
        <v>5</v>
      </c>
      <c r="T8" s="115">
        <v>30</v>
      </c>
      <c r="U8" s="101">
        <v>330</v>
      </c>
      <c r="V8" s="102">
        <v>395</v>
      </c>
      <c r="W8" s="102"/>
      <c r="X8" s="115">
        <v>5</v>
      </c>
      <c r="Y8" s="115">
        <v>0</v>
      </c>
      <c r="Z8" s="115">
        <v>0</v>
      </c>
      <c r="AA8" s="115">
        <v>5</v>
      </c>
      <c r="AB8" s="115">
        <v>5</v>
      </c>
      <c r="AC8" s="115">
        <v>5</v>
      </c>
      <c r="AD8" s="115">
        <v>50</v>
      </c>
      <c r="AE8" s="115">
        <v>50</v>
      </c>
      <c r="AF8" s="115">
        <v>5</v>
      </c>
      <c r="AG8" s="115">
        <v>5</v>
      </c>
      <c r="AH8" s="115">
        <v>5</v>
      </c>
      <c r="AI8" s="100">
        <v>5</v>
      </c>
      <c r="AJ8" s="100">
        <v>0</v>
      </c>
      <c r="AK8" s="100">
        <v>0</v>
      </c>
      <c r="AL8" s="118">
        <v>140</v>
      </c>
      <c r="AM8" s="115">
        <v>4</v>
      </c>
      <c r="AN8" s="115">
        <v>38</v>
      </c>
      <c r="AO8" s="116">
        <v>278</v>
      </c>
      <c r="AP8" s="119">
        <v>418</v>
      </c>
      <c r="AQ8" s="119">
        <v>813</v>
      </c>
      <c r="AR8" s="87">
        <v>5</v>
      </c>
      <c r="AS8" s="87"/>
      <c r="AT8" t="s">
        <v>147</v>
      </c>
      <c r="AU8" t="s">
        <v>153</v>
      </c>
    </row>
    <row r="9" spans="1:46" ht="25.5">
      <c r="A9" s="115">
        <v>82</v>
      </c>
      <c r="B9" s="116" t="s">
        <v>28</v>
      </c>
      <c r="C9" s="117" t="s">
        <v>133</v>
      </c>
      <c r="D9" s="115">
        <v>0</v>
      </c>
      <c r="E9" s="115">
        <v>0</v>
      </c>
      <c r="F9" s="115">
        <v>20</v>
      </c>
      <c r="G9" s="115">
        <v>20</v>
      </c>
      <c r="H9" s="115">
        <v>5</v>
      </c>
      <c r="I9" s="115">
        <v>5</v>
      </c>
      <c r="J9" s="115">
        <v>50</v>
      </c>
      <c r="K9" s="115">
        <v>50</v>
      </c>
      <c r="L9" s="115">
        <v>50</v>
      </c>
      <c r="M9" s="115">
        <v>0</v>
      </c>
      <c r="N9" s="115">
        <v>5</v>
      </c>
      <c r="O9" s="100">
        <v>5</v>
      </c>
      <c r="P9" s="100">
        <v>0</v>
      </c>
      <c r="Q9" s="100">
        <v>0</v>
      </c>
      <c r="R9" s="87">
        <v>210</v>
      </c>
      <c r="S9" s="115">
        <v>5</v>
      </c>
      <c r="T9" s="115">
        <v>14</v>
      </c>
      <c r="U9" s="101">
        <v>314</v>
      </c>
      <c r="V9" s="102">
        <v>524</v>
      </c>
      <c r="W9" s="102"/>
      <c r="X9" s="115">
        <v>5</v>
      </c>
      <c r="Y9" s="115">
        <v>0</v>
      </c>
      <c r="Z9" s="115">
        <v>20</v>
      </c>
      <c r="AA9" s="115">
        <v>20</v>
      </c>
      <c r="AB9" s="115">
        <v>5</v>
      </c>
      <c r="AC9" s="115">
        <v>5</v>
      </c>
      <c r="AD9" s="115">
        <v>50</v>
      </c>
      <c r="AE9" s="115">
        <v>5</v>
      </c>
      <c r="AF9" s="115">
        <v>5</v>
      </c>
      <c r="AG9" s="115">
        <v>0</v>
      </c>
      <c r="AH9" s="115">
        <v>0</v>
      </c>
      <c r="AI9" s="100">
        <v>0</v>
      </c>
      <c r="AJ9" s="100">
        <v>0</v>
      </c>
      <c r="AK9" s="100">
        <v>0</v>
      </c>
      <c r="AL9" s="118">
        <v>115</v>
      </c>
      <c r="AM9" s="115">
        <v>5</v>
      </c>
      <c r="AN9" s="115">
        <v>0</v>
      </c>
      <c r="AO9" s="116">
        <v>300</v>
      </c>
      <c r="AP9" s="119">
        <v>415</v>
      </c>
      <c r="AQ9" s="119">
        <v>939</v>
      </c>
      <c r="AR9" s="87">
        <v>6</v>
      </c>
      <c r="AS9" s="87">
        <v>4</v>
      </c>
      <c r="AT9" t="s">
        <v>145</v>
      </c>
    </row>
    <row r="10" spans="1:45" ht="25.5">
      <c r="A10" s="115">
        <v>68</v>
      </c>
      <c r="B10" s="116">
        <v>0</v>
      </c>
      <c r="C10" s="117" t="s">
        <v>134</v>
      </c>
      <c r="D10" s="115">
        <v>5</v>
      </c>
      <c r="E10" s="115">
        <v>0</v>
      </c>
      <c r="F10" s="115">
        <v>0</v>
      </c>
      <c r="G10" s="115">
        <v>5</v>
      </c>
      <c r="H10" s="115">
        <v>5</v>
      </c>
      <c r="I10" s="115">
        <v>0</v>
      </c>
      <c r="J10" s="115">
        <v>20</v>
      </c>
      <c r="K10" s="115">
        <v>5</v>
      </c>
      <c r="L10" s="115">
        <v>0</v>
      </c>
      <c r="M10" s="115">
        <v>0</v>
      </c>
      <c r="N10" s="115">
        <v>0</v>
      </c>
      <c r="O10" s="100">
        <v>0</v>
      </c>
      <c r="P10" s="100">
        <v>20</v>
      </c>
      <c r="Q10" s="100">
        <v>50</v>
      </c>
      <c r="R10" s="87">
        <v>110</v>
      </c>
      <c r="S10" s="115">
        <v>4</v>
      </c>
      <c r="T10" s="115">
        <v>41</v>
      </c>
      <c r="U10" s="101">
        <v>281</v>
      </c>
      <c r="V10" s="102">
        <v>391</v>
      </c>
      <c r="W10" s="102"/>
      <c r="X10" s="115">
        <v>5</v>
      </c>
      <c r="Y10" s="115">
        <v>20</v>
      </c>
      <c r="Z10" s="115">
        <v>0</v>
      </c>
      <c r="AA10" s="115">
        <v>150</v>
      </c>
      <c r="AB10" s="115">
        <v>50</v>
      </c>
      <c r="AC10" s="115">
        <v>50</v>
      </c>
      <c r="AD10" s="115">
        <v>5</v>
      </c>
      <c r="AE10" s="115">
        <v>20</v>
      </c>
      <c r="AF10" s="115">
        <v>50</v>
      </c>
      <c r="AG10" s="115">
        <v>0</v>
      </c>
      <c r="AH10" s="115">
        <v>0</v>
      </c>
      <c r="AI10" s="100">
        <v>5</v>
      </c>
      <c r="AJ10" s="100">
        <v>5</v>
      </c>
      <c r="AK10" s="100">
        <v>20</v>
      </c>
      <c r="AL10" s="118">
        <v>380</v>
      </c>
      <c r="AM10" s="115">
        <v>4</v>
      </c>
      <c r="AN10" s="115">
        <v>30</v>
      </c>
      <c r="AO10" s="116">
        <v>270</v>
      </c>
      <c r="AP10" s="119">
        <v>650</v>
      </c>
      <c r="AQ10" s="119">
        <v>1041</v>
      </c>
      <c r="AR10" s="87">
        <v>7</v>
      </c>
      <c r="AS10" s="87"/>
    </row>
    <row r="12" spans="45:47" ht="15">
      <c r="AS12" s="106" t="s">
        <v>157</v>
      </c>
      <c r="AT12" t="s">
        <v>148</v>
      </c>
      <c r="AU12" t="s">
        <v>149</v>
      </c>
    </row>
    <row r="13" spans="47:49" ht="15">
      <c r="AU13" t="s">
        <v>174</v>
      </c>
      <c r="AW13" t="s">
        <v>177</v>
      </c>
    </row>
    <row r="14" spans="47:49" ht="15">
      <c r="AU14" t="s">
        <v>175</v>
      </c>
      <c r="AW14" t="s">
        <v>178</v>
      </c>
    </row>
    <row r="15" spans="47:49" ht="15">
      <c r="AU15" t="s">
        <v>176</v>
      </c>
      <c r="AW15" t="s">
        <v>179</v>
      </c>
    </row>
  </sheetData>
  <sheetProtection selectLockedCells="1" selectUnlockedCells="1"/>
  <mergeCells count="9">
    <mergeCell ref="A1:AS1"/>
    <mergeCell ref="A2:A3"/>
    <mergeCell ref="B2:B3"/>
    <mergeCell ref="C2:C3"/>
    <mergeCell ref="D2:V2"/>
    <mergeCell ref="X2:AP2"/>
    <mergeCell ref="AQ2:AQ3"/>
    <mergeCell ref="AR2:AR3"/>
    <mergeCell ref="AS2:AS3"/>
  </mergeCells>
  <dataValidations count="4">
    <dataValidation type="whole" allowBlank="1" showInputMessage="1" showErrorMessage="1" sqref="T4:T10">
      <formula1>0</formula1>
      <formula2>59</formula2>
    </dataValidation>
    <dataValidation type="whole" operator="lessThanOrEqual" allowBlank="1" showInputMessage="1" showErrorMessage="1" sqref="AN4:AN10">
      <formula1>59</formula1>
    </dataValidation>
    <dataValidation operator="lessThanOrEqual" allowBlank="1" showInputMessage="1" showErrorMessage="1" sqref="AN3">
      <formula1>0</formula1>
    </dataValidation>
    <dataValidation type="list" allowBlank="1" showInputMessage="1" showErrorMessage="1" sqref="D4:Q10 X4:AK10">
      <formula1>"0,5,20,50,150"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10"/>
  <sheetViews>
    <sheetView zoomScalePageLayoutView="0" workbookViewId="0" topLeftCell="A1">
      <selection activeCell="C4" sqref="C1:AQ16384"/>
    </sheetView>
  </sheetViews>
  <sheetFormatPr defaultColWidth="8.421875" defaultRowHeight="15"/>
  <cols>
    <col min="1" max="1" width="9.140625" style="106" customWidth="1"/>
    <col min="2" max="2" width="18.00390625" style="106" customWidth="1"/>
    <col min="3" max="3" width="19.7109375" style="106" customWidth="1"/>
    <col min="4" max="12" width="3.7109375" style="106" customWidth="1"/>
    <col min="13" max="13" width="4.00390625" style="106" customWidth="1"/>
    <col min="14" max="17" width="3.7109375" style="106" customWidth="1"/>
    <col min="18" max="18" width="10.00390625" style="106" customWidth="1"/>
    <col min="19" max="20" width="9.140625" style="106" customWidth="1"/>
    <col min="21" max="21" width="11.140625" style="106" customWidth="1"/>
    <col min="22" max="22" width="11.00390625" style="106" customWidth="1"/>
    <col min="23" max="23" width="3.421875" style="106" customWidth="1"/>
    <col min="24" max="24" width="4.00390625" style="106" customWidth="1"/>
    <col min="25" max="26" width="3.7109375" style="106" customWidth="1"/>
    <col min="27" max="27" width="4.57421875" style="106" customWidth="1"/>
    <col min="28" max="37" width="3.7109375" style="106" customWidth="1"/>
    <col min="38" max="38" width="9.57421875" style="106" customWidth="1"/>
    <col min="39" max="39" width="8.421875" style="106" customWidth="1"/>
    <col min="40" max="40" width="9.140625" style="106" customWidth="1"/>
    <col min="41" max="41" width="10.8515625" style="106" customWidth="1"/>
    <col min="42" max="42" width="12.57421875" style="106" customWidth="1"/>
    <col min="43" max="43" width="11.57421875" style="106" customWidth="1"/>
    <col min="44" max="45" width="13.421875" style="106" customWidth="1"/>
  </cols>
  <sheetData>
    <row r="1" spans="1:45" ht="21">
      <c r="A1" s="165" t="s">
        <v>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</row>
    <row r="2" spans="1:45" ht="13.5" customHeight="1">
      <c r="A2" s="166" t="s">
        <v>88</v>
      </c>
      <c r="B2" s="167" t="s">
        <v>1</v>
      </c>
      <c r="C2" s="168" t="s">
        <v>89</v>
      </c>
      <c r="D2" s="169" t="s">
        <v>85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08"/>
      <c r="X2" s="169" t="s">
        <v>86</v>
      </c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70" t="s">
        <v>101</v>
      </c>
      <c r="AR2" s="168" t="s">
        <v>102</v>
      </c>
      <c r="AS2" s="168" t="s">
        <v>103</v>
      </c>
    </row>
    <row r="3" spans="1:45" ht="38.25">
      <c r="A3" s="166"/>
      <c r="B3" s="166"/>
      <c r="C3" s="168"/>
      <c r="D3" s="110">
        <v>1</v>
      </c>
      <c r="E3" s="110">
        <v>2</v>
      </c>
      <c r="F3" s="110">
        <v>3</v>
      </c>
      <c r="G3" s="110">
        <v>4</v>
      </c>
      <c r="H3" s="110">
        <v>5</v>
      </c>
      <c r="I3" s="110">
        <v>6</v>
      </c>
      <c r="J3" s="110">
        <v>7</v>
      </c>
      <c r="K3" s="110">
        <v>8</v>
      </c>
      <c r="L3" s="110">
        <v>9</v>
      </c>
      <c r="M3" s="110">
        <v>10</v>
      </c>
      <c r="N3" s="110">
        <v>11</v>
      </c>
      <c r="O3" s="110">
        <v>12</v>
      </c>
      <c r="P3" s="110">
        <v>13</v>
      </c>
      <c r="Q3" s="110">
        <v>14</v>
      </c>
      <c r="R3" s="107" t="s">
        <v>90</v>
      </c>
      <c r="S3" s="110" t="s">
        <v>91</v>
      </c>
      <c r="T3" s="110" t="s">
        <v>92</v>
      </c>
      <c r="U3" s="111" t="s">
        <v>93</v>
      </c>
      <c r="V3" s="112" t="s">
        <v>94</v>
      </c>
      <c r="W3" s="112"/>
      <c r="X3" s="110">
        <v>1</v>
      </c>
      <c r="Y3" s="110">
        <v>2</v>
      </c>
      <c r="Z3" s="110">
        <v>3</v>
      </c>
      <c r="AA3" s="110">
        <v>4</v>
      </c>
      <c r="AB3" s="110">
        <v>5</v>
      </c>
      <c r="AC3" s="110">
        <v>6</v>
      </c>
      <c r="AD3" s="110">
        <v>7</v>
      </c>
      <c r="AE3" s="110">
        <v>8</v>
      </c>
      <c r="AF3" s="110">
        <v>9</v>
      </c>
      <c r="AG3" s="110">
        <v>10</v>
      </c>
      <c r="AH3" s="110">
        <v>11</v>
      </c>
      <c r="AI3" s="110">
        <v>12</v>
      </c>
      <c r="AJ3" s="110">
        <v>13</v>
      </c>
      <c r="AK3" s="110">
        <v>14</v>
      </c>
      <c r="AL3" s="113" t="s">
        <v>90</v>
      </c>
      <c r="AM3" s="110" t="s">
        <v>95</v>
      </c>
      <c r="AN3" s="110" t="s">
        <v>96</v>
      </c>
      <c r="AO3" s="114" t="s">
        <v>93</v>
      </c>
      <c r="AP3" s="109" t="s">
        <v>94</v>
      </c>
      <c r="AQ3" s="170"/>
      <c r="AR3" s="170"/>
      <c r="AS3" s="170"/>
    </row>
    <row r="4" spans="1:46" ht="25.5">
      <c r="A4" s="115">
        <v>65</v>
      </c>
      <c r="B4" s="116">
        <v>0</v>
      </c>
      <c r="C4" s="117" t="s">
        <v>124</v>
      </c>
      <c r="D4" s="115">
        <v>0</v>
      </c>
      <c r="E4" s="115">
        <v>0</v>
      </c>
      <c r="F4" s="115">
        <v>0</v>
      </c>
      <c r="G4" s="115">
        <v>5</v>
      </c>
      <c r="H4" s="115">
        <v>0</v>
      </c>
      <c r="I4" s="115">
        <v>0</v>
      </c>
      <c r="J4" s="115">
        <v>5</v>
      </c>
      <c r="K4" s="115">
        <v>20</v>
      </c>
      <c r="L4" s="115">
        <v>0</v>
      </c>
      <c r="M4" s="115">
        <v>0</v>
      </c>
      <c r="N4" s="115">
        <v>5</v>
      </c>
      <c r="O4" s="100">
        <v>5</v>
      </c>
      <c r="P4" s="100">
        <v>0</v>
      </c>
      <c r="Q4" s="100">
        <v>50</v>
      </c>
      <c r="R4" s="87">
        <v>90</v>
      </c>
      <c r="S4" s="115">
        <v>4</v>
      </c>
      <c r="T4" s="115">
        <v>50</v>
      </c>
      <c r="U4" s="101">
        <v>290</v>
      </c>
      <c r="V4" s="102">
        <v>380</v>
      </c>
      <c r="W4" s="102"/>
      <c r="X4" s="115">
        <v>5</v>
      </c>
      <c r="Y4" s="115">
        <v>0</v>
      </c>
      <c r="Z4" s="115">
        <v>5</v>
      </c>
      <c r="AA4" s="115">
        <v>20</v>
      </c>
      <c r="AB4" s="115">
        <v>0</v>
      </c>
      <c r="AC4" s="115">
        <v>0</v>
      </c>
      <c r="AD4" s="115">
        <v>5</v>
      </c>
      <c r="AE4" s="115">
        <v>5</v>
      </c>
      <c r="AF4" s="115">
        <v>0</v>
      </c>
      <c r="AG4" s="115">
        <v>0</v>
      </c>
      <c r="AH4" s="115">
        <v>5</v>
      </c>
      <c r="AI4" s="100">
        <v>0</v>
      </c>
      <c r="AJ4" s="100">
        <v>0</v>
      </c>
      <c r="AK4" s="100">
        <v>0</v>
      </c>
      <c r="AL4" s="118">
        <v>45</v>
      </c>
      <c r="AM4" s="115">
        <v>4</v>
      </c>
      <c r="AN4" s="115">
        <v>35</v>
      </c>
      <c r="AO4" s="116">
        <v>275</v>
      </c>
      <c r="AP4" s="119">
        <v>320</v>
      </c>
      <c r="AQ4" s="119">
        <v>700</v>
      </c>
      <c r="AR4" s="87">
        <v>1</v>
      </c>
      <c r="AS4" s="87"/>
      <c r="AT4" t="s">
        <v>154</v>
      </c>
    </row>
    <row r="5" spans="1:46" ht="25.5">
      <c r="A5" s="115">
        <v>67</v>
      </c>
      <c r="B5" s="116">
        <v>0</v>
      </c>
      <c r="C5" s="117" t="s">
        <v>125</v>
      </c>
      <c r="D5" s="115">
        <v>5</v>
      </c>
      <c r="E5" s="115">
        <v>0</v>
      </c>
      <c r="F5" s="115">
        <v>20</v>
      </c>
      <c r="G5" s="115">
        <v>150</v>
      </c>
      <c r="H5" s="115">
        <v>50</v>
      </c>
      <c r="I5" s="115">
        <v>0</v>
      </c>
      <c r="J5" s="115">
        <v>0</v>
      </c>
      <c r="K5" s="115">
        <v>0</v>
      </c>
      <c r="L5" s="115">
        <v>5</v>
      </c>
      <c r="M5" s="115">
        <v>0</v>
      </c>
      <c r="N5" s="115">
        <v>0</v>
      </c>
      <c r="O5" s="100">
        <v>5</v>
      </c>
      <c r="P5" s="100">
        <v>0</v>
      </c>
      <c r="Q5" s="100">
        <v>0</v>
      </c>
      <c r="R5" s="87">
        <v>235</v>
      </c>
      <c r="S5" s="115">
        <v>5</v>
      </c>
      <c r="T5" s="115">
        <v>1</v>
      </c>
      <c r="U5" s="101">
        <v>301</v>
      </c>
      <c r="V5" s="102">
        <v>536</v>
      </c>
      <c r="W5" s="102"/>
      <c r="X5" s="115">
        <v>0</v>
      </c>
      <c r="Y5" s="115">
        <v>0</v>
      </c>
      <c r="Z5" s="115">
        <v>0</v>
      </c>
      <c r="AA5" s="115">
        <v>5</v>
      </c>
      <c r="AB5" s="115">
        <v>0</v>
      </c>
      <c r="AC5" s="115">
        <v>0</v>
      </c>
      <c r="AD5" s="115">
        <v>5</v>
      </c>
      <c r="AE5" s="115">
        <v>0</v>
      </c>
      <c r="AF5" s="115">
        <v>5</v>
      </c>
      <c r="AG5" s="115">
        <v>0</v>
      </c>
      <c r="AH5" s="115">
        <v>0</v>
      </c>
      <c r="AI5" s="100">
        <v>0</v>
      </c>
      <c r="AJ5" s="100">
        <v>0</v>
      </c>
      <c r="AK5" s="100">
        <v>0</v>
      </c>
      <c r="AL5" s="118">
        <v>15</v>
      </c>
      <c r="AM5" s="115">
        <v>6</v>
      </c>
      <c r="AN5" s="115">
        <v>18</v>
      </c>
      <c r="AO5" s="116">
        <v>378</v>
      </c>
      <c r="AP5" s="119">
        <v>393</v>
      </c>
      <c r="AQ5" s="119">
        <v>929</v>
      </c>
      <c r="AR5" s="87">
        <v>2</v>
      </c>
      <c r="AS5" s="87"/>
      <c r="AT5" t="s">
        <v>154</v>
      </c>
    </row>
    <row r="6" spans="1:46" ht="25.5">
      <c r="A6" s="115">
        <v>70</v>
      </c>
      <c r="B6" s="116">
        <v>0</v>
      </c>
      <c r="C6" s="117" t="s">
        <v>126</v>
      </c>
      <c r="D6" s="115">
        <v>5</v>
      </c>
      <c r="E6" s="115">
        <v>50</v>
      </c>
      <c r="F6" s="115">
        <v>20</v>
      </c>
      <c r="G6" s="115">
        <v>150</v>
      </c>
      <c r="H6" s="115">
        <v>50</v>
      </c>
      <c r="I6" s="115">
        <v>0</v>
      </c>
      <c r="J6" s="115">
        <v>50</v>
      </c>
      <c r="K6" s="115">
        <v>0</v>
      </c>
      <c r="L6" s="115">
        <v>50</v>
      </c>
      <c r="M6" s="115">
        <v>5</v>
      </c>
      <c r="N6" s="115">
        <v>0</v>
      </c>
      <c r="O6" s="100">
        <v>5</v>
      </c>
      <c r="P6" s="100">
        <v>50</v>
      </c>
      <c r="Q6" s="100">
        <v>50</v>
      </c>
      <c r="R6" s="87">
        <v>485</v>
      </c>
      <c r="S6" s="115">
        <v>2</v>
      </c>
      <c r="T6" s="115">
        <v>54</v>
      </c>
      <c r="U6" s="101">
        <v>174</v>
      </c>
      <c r="V6" s="102">
        <v>659</v>
      </c>
      <c r="W6" s="102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00"/>
      <c r="AJ6" s="100"/>
      <c r="AK6" s="100"/>
      <c r="AL6" s="118"/>
      <c r="AM6" s="115" t="s">
        <v>109</v>
      </c>
      <c r="AN6" s="115"/>
      <c r="AO6" s="116" t="s">
        <v>127</v>
      </c>
      <c r="AP6" s="119" t="s">
        <v>127</v>
      </c>
      <c r="AQ6" s="119" t="s">
        <v>127</v>
      </c>
      <c r="AR6" s="87" t="s">
        <v>127</v>
      </c>
      <c r="AS6" s="87"/>
      <c r="AT6" s="158" t="s">
        <v>154</v>
      </c>
    </row>
    <row r="8" ht="15">
      <c r="AT8" t="s">
        <v>155</v>
      </c>
    </row>
    <row r="10" ht="15">
      <c r="AT10" t="s">
        <v>156</v>
      </c>
    </row>
  </sheetData>
  <sheetProtection selectLockedCells="1" selectUnlockedCells="1"/>
  <mergeCells count="9">
    <mergeCell ref="A1:AS1"/>
    <mergeCell ref="A2:A3"/>
    <mergeCell ref="B2:B3"/>
    <mergeCell ref="C2:C3"/>
    <mergeCell ref="D2:V2"/>
    <mergeCell ref="X2:AP2"/>
    <mergeCell ref="AQ2:AQ3"/>
    <mergeCell ref="AR2:AR3"/>
    <mergeCell ref="AS2:AS3"/>
  </mergeCells>
  <dataValidations count="4">
    <dataValidation type="whole" allowBlank="1" showInputMessage="1" showErrorMessage="1" sqref="T4:T6">
      <formula1>0</formula1>
      <formula2>59</formula2>
    </dataValidation>
    <dataValidation type="whole" operator="lessThanOrEqual" allowBlank="1" showInputMessage="1" showErrorMessage="1" sqref="AN4:AN6">
      <formula1>59</formula1>
    </dataValidation>
    <dataValidation operator="lessThanOrEqual" allowBlank="1" showInputMessage="1" showErrorMessage="1" sqref="AN3">
      <formula1>0</formula1>
    </dataValidation>
    <dataValidation type="list" allowBlank="1" showInputMessage="1" showErrorMessage="1" sqref="D4:Q6 X4:AK6">
      <formula1>"0,5,20,50,150"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9"/>
  <sheetViews>
    <sheetView zoomScalePageLayoutView="0" workbookViewId="0" topLeftCell="A4">
      <selection activeCell="C4" sqref="C1:AQ16384"/>
    </sheetView>
  </sheetViews>
  <sheetFormatPr defaultColWidth="8.421875" defaultRowHeight="15"/>
  <cols>
    <col min="1" max="1" width="9.140625" style="106" customWidth="1"/>
    <col min="2" max="2" width="15.57421875" style="106" customWidth="1"/>
    <col min="3" max="3" width="13.8515625" style="106" customWidth="1"/>
    <col min="4" max="12" width="3.7109375" style="106" customWidth="1"/>
    <col min="13" max="13" width="4.00390625" style="106" customWidth="1"/>
    <col min="14" max="17" width="3.7109375" style="106" customWidth="1"/>
    <col min="18" max="18" width="10.00390625" style="106" customWidth="1"/>
    <col min="19" max="19" width="8.421875" style="106" customWidth="1"/>
    <col min="20" max="20" width="9.140625" style="106" customWidth="1"/>
    <col min="21" max="21" width="11.140625" style="106" customWidth="1"/>
    <col min="22" max="22" width="11.00390625" style="106" customWidth="1"/>
    <col min="23" max="23" width="1.8515625" style="106" customWidth="1"/>
    <col min="24" max="24" width="4.00390625" style="106" customWidth="1"/>
    <col min="25" max="26" width="3.7109375" style="106" customWidth="1"/>
    <col min="27" max="27" width="4.57421875" style="106" customWidth="1"/>
    <col min="28" max="37" width="3.7109375" style="106" customWidth="1"/>
    <col min="38" max="38" width="9.57421875" style="106" customWidth="1"/>
    <col min="39" max="40" width="6.57421875" style="106" customWidth="1"/>
    <col min="41" max="41" width="10.8515625" style="106" customWidth="1"/>
    <col min="42" max="42" width="11.8515625" style="106" customWidth="1"/>
    <col min="43" max="43" width="10.421875" style="106" customWidth="1"/>
    <col min="44" max="44" width="12.00390625" style="106" customWidth="1"/>
    <col min="45" max="45" width="10.421875" style="106" customWidth="1"/>
    <col min="46" max="46" width="10.8515625" style="0" customWidth="1"/>
  </cols>
  <sheetData>
    <row r="1" spans="1:45" ht="21">
      <c r="A1" s="165" t="s">
        <v>31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</row>
    <row r="2" spans="1:45" ht="13.5" customHeight="1">
      <c r="A2" s="166" t="s">
        <v>88</v>
      </c>
      <c r="B2" s="167" t="s">
        <v>1</v>
      </c>
      <c r="C2" s="168" t="s">
        <v>89</v>
      </c>
      <c r="D2" s="169" t="s">
        <v>85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08"/>
      <c r="X2" s="169" t="s">
        <v>86</v>
      </c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70" t="s">
        <v>101</v>
      </c>
      <c r="AR2" s="168" t="s">
        <v>102</v>
      </c>
      <c r="AS2" s="168" t="s">
        <v>103</v>
      </c>
    </row>
    <row r="3" spans="1:47" ht="38.25">
      <c r="A3" s="166"/>
      <c r="B3" s="166"/>
      <c r="C3" s="168"/>
      <c r="D3" s="110">
        <v>1</v>
      </c>
      <c r="E3" s="110">
        <v>2</v>
      </c>
      <c r="F3" s="110">
        <v>3</v>
      </c>
      <c r="G3" s="110">
        <v>4</v>
      </c>
      <c r="H3" s="110">
        <v>5</v>
      </c>
      <c r="I3" s="110">
        <v>6</v>
      </c>
      <c r="J3" s="110">
        <v>7</v>
      </c>
      <c r="K3" s="110">
        <v>8</v>
      </c>
      <c r="L3" s="110">
        <v>9</v>
      </c>
      <c r="M3" s="110">
        <v>10</v>
      </c>
      <c r="N3" s="110">
        <v>11</v>
      </c>
      <c r="O3" s="110">
        <v>12</v>
      </c>
      <c r="P3" s="110">
        <v>13</v>
      </c>
      <c r="Q3" s="110">
        <v>14</v>
      </c>
      <c r="R3" s="107" t="s">
        <v>90</v>
      </c>
      <c r="S3" s="110" t="s">
        <v>95</v>
      </c>
      <c r="T3" s="110" t="s">
        <v>96</v>
      </c>
      <c r="U3" s="111" t="s">
        <v>93</v>
      </c>
      <c r="V3" s="112" t="s">
        <v>94</v>
      </c>
      <c r="W3" s="112"/>
      <c r="X3" s="110">
        <v>1</v>
      </c>
      <c r="Y3" s="110">
        <v>2</v>
      </c>
      <c r="Z3" s="110">
        <v>3</v>
      </c>
      <c r="AA3" s="110">
        <v>4</v>
      </c>
      <c r="AB3" s="110">
        <v>5</v>
      </c>
      <c r="AC3" s="110">
        <v>6</v>
      </c>
      <c r="AD3" s="110">
        <v>7</v>
      </c>
      <c r="AE3" s="110">
        <v>8</v>
      </c>
      <c r="AF3" s="110">
        <v>9</v>
      </c>
      <c r="AG3" s="110">
        <v>10</v>
      </c>
      <c r="AH3" s="110">
        <v>11</v>
      </c>
      <c r="AI3" s="110">
        <v>12</v>
      </c>
      <c r="AJ3" s="110">
        <v>13</v>
      </c>
      <c r="AK3" s="110">
        <v>14</v>
      </c>
      <c r="AL3" s="113" t="s">
        <v>90</v>
      </c>
      <c r="AM3" s="110" t="s">
        <v>95</v>
      </c>
      <c r="AN3" s="110" t="s">
        <v>96</v>
      </c>
      <c r="AO3" s="114" t="s">
        <v>93</v>
      </c>
      <c r="AP3" s="109" t="s">
        <v>94</v>
      </c>
      <c r="AQ3" s="170"/>
      <c r="AR3" s="170"/>
      <c r="AS3" s="170"/>
      <c r="AU3" t="s">
        <v>150</v>
      </c>
    </row>
    <row r="4" spans="1:48" ht="51">
      <c r="A4" s="115">
        <v>73</v>
      </c>
      <c r="B4" s="116" t="s">
        <v>24</v>
      </c>
      <c r="C4" s="117" t="s">
        <v>135</v>
      </c>
      <c r="D4" s="115">
        <v>5</v>
      </c>
      <c r="E4" s="115">
        <v>0</v>
      </c>
      <c r="F4" s="115">
        <v>5</v>
      </c>
      <c r="G4" s="115">
        <v>5</v>
      </c>
      <c r="H4" s="115">
        <v>5</v>
      </c>
      <c r="I4" s="115">
        <v>5</v>
      </c>
      <c r="J4" s="115">
        <v>5</v>
      </c>
      <c r="K4" s="115">
        <v>0</v>
      </c>
      <c r="L4" s="115">
        <v>5</v>
      </c>
      <c r="M4" s="115">
        <v>0</v>
      </c>
      <c r="N4" s="115">
        <v>0</v>
      </c>
      <c r="O4" s="100">
        <v>0</v>
      </c>
      <c r="P4" s="100">
        <v>5</v>
      </c>
      <c r="Q4" s="100">
        <v>0</v>
      </c>
      <c r="R4" s="87">
        <v>40</v>
      </c>
      <c r="S4" s="115">
        <v>4</v>
      </c>
      <c r="T4" s="115">
        <v>16</v>
      </c>
      <c r="U4" s="101">
        <v>256</v>
      </c>
      <c r="V4" s="102">
        <v>296</v>
      </c>
      <c r="W4" s="102"/>
      <c r="X4" s="115">
        <v>5</v>
      </c>
      <c r="Y4" s="115">
        <v>0</v>
      </c>
      <c r="Z4" s="115">
        <v>5</v>
      </c>
      <c r="AA4" s="115">
        <v>5</v>
      </c>
      <c r="AB4" s="115">
        <v>5</v>
      </c>
      <c r="AC4" s="115">
        <v>5</v>
      </c>
      <c r="AD4" s="115">
        <v>5</v>
      </c>
      <c r="AE4" s="115">
        <v>5</v>
      </c>
      <c r="AF4" s="115">
        <v>5</v>
      </c>
      <c r="AG4" s="115">
        <v>0</v>
      </c>
      <c r="AH4" s="115">
        <v>0</v>
      </c>
      <c r="AI4" s="100">
        <v>5</v>
      </c>
      <c r="AJ4" s="100">
        <v>0</v>
      </c>
      <c r="AK4" s="100">
        <v>0</v>
      </c>
      <c r="AL4" s="118">
        <v>45</v>
      </c>
      <c r="AM4" s="115">
        <v>4</v>
      </c>
      <c r="AN4" s="115">
        <v>46</v>
      </c>
      <c r="AO4" s="116">
        <v>286</v>
      </c>
      <c r="AP4" s="119">
        <v>331</v>
      </c>
      <c r="AQ4" s="119">
        <v>627</v>
      </c>
      <c r="AR4" s="87">
        <v>1</v>
      </c>
      <c r="AS4" s="87">
        <v>1</v>
      </c>
      <c r="AT4" t="s">
        <v>163</v>
      </c>
      <c r="AU4" t="s">
        <v>186</v>
      </c>
      <c r="AV4" s="159" t="s">
        <v>187</v>
      </c>
    </row>
    <row r="5" spans="1:46" ht="51">
      <c r="A5" s="115">
        <v>77</v>
      </c>
      <c r="B5" s="116" t="s">
        <v>18</v>
      </c>
      <c r="C5" s="117" t="s">
        <v>136</v>
      </c>
      <c r="D5" s="115">
        <v>0</v>
      </c>
      <c r="E5" s="115">
        <v>0</v>
      </c>
      <c r="F5" s="115">
        <v>0</v>
      </c>
      <c r="G5" s="115">
        <v>150</v>
      </c>
      <c r="H5" s="115">
        <v>5</v>
      </c>
      <c r="I5" s="115">
        <v>5</v>
      </c>
      <c r="J5" s="115">
        <v>5</v>
      </c>
      <c r="K5" s="115">
        <v>0</v>
      </c>
      <c r="L5" s="115">
        <v>0</v>
      </c>
      <c r="M5" s="115">
        <v>0</v>
      </c>
      <c r="N5" s="115">
        <v>0</v>
      </c>
      <c r="O5" s="100">
        <v>0</v>
      </c>
      <c r="P5" s="100">
        <v>0</v>
      </c>
      <c r="Q5" s="100">
        <v>0</v>
      </c>
      <c r="R5" s="87">
        <v>165</v>
      </c>
      <c r="S5" s="115">
        <v>4</v>
      </c>
      <c r="T5" s="115">
        <v>5</v>
      </c>
      <c r="U5" s="101">
        <v>245</v>
      </c>
      <c r="V5" s="102">
        <v>410</v>
      </c>
      <c r="W5" s="102"/>
      <c r="X5" s="115">
        <v>0</v>
      </c>
      <c r="Y5" s="115">
        <v>0</v>
      </c>
      <c r="Z5" s="115">
        <v>5</v>
      </c>
      <c r="AA5" s="115">
        <v>5</v>
      </c>
      <c r="AB5" s="115">
        <v>5</v>
      </c>
      <c r="AC5" s="115">
        <v>5</v>
      </c>
      <c r="AD5" s="115">
        <v>5</v>
      </c>
      <c r="AE5" s="115">
        <v>20</v>
      </c>
      <c r="AF5" s="115">
        <v>5</v>
      </c>
      <c r="AG5" s="115">
        <v>0</v>
      </c>
      <c r="AH5" s="115">
        <v>0</v>
      </c>
      <c r="AI5" s="100">
        <v>0</v>
      </c>
      <c r="AJ5" s="100">
        <v>5</v>
      </c>
      <c r="AK5" s="100">
        <v>0</v>
      </c>
      <c r="AL5" s="118">
        <v>55</v>
      </c>
      <c r="AM5" s="115">
        <v>3</v>
      </c>
      <c r="AN5" s="115">
        <v>54</v>
      </c>
      <c r="AO5" s="116">
        <v>234</v>
      </c>
      <c r="AP5" s="119">
        <v>289</v>
      </c>
      <c r="AQ5" s="119">
        <v>699</v>
      </c>
      <c r="AR5" s="87">
        <v>2</v>
      </c>
      <c r="AS5" s="87">
        <v>2</v>
      </c>
      <c r="AT5" t="s">
        <v>164</v>
      </c>
    </row>
    <row r="6" spans="1:46" ht="51">
      <c r="A6" s="115">
        <v>80</v>
      </c>
      <c r="B6" s="116" t="s">
        <v>12</v>
      </c>
      <c r="C6" s="117" t="s">
        <v>137</v>
      </c>
      <c r="D6" s="115">
        <v>5</v>
      </c>
      <c r="E6" s="115">
        <v>0</v>
      </c>
      <c r="F6" s="115">
        <v>20</v>
      </c>
      <c r="G6" s="115">
        <v>150</v>
      </c>
      <c r="H6" s="115">
        <v>5</v>
      </c>
      <c r="I6" s="115">
        <v>0</v>
      </c>
      <c r="J6" s="115">
        <v>50</v>
      </c>
      <c r="K6" s="115">
        <v>5</v>
      </c>
      <c r="L6" s="115">
        <v>5</v>
      </c>
      <c r="M6" s="115">
        <v>0</v>
      </c>
      <c r="N6" s="115">
        <v>5</v>
      </c>
      <c r="O6" s="100">
        <v>5</v>
      </c>
      <c r="P6" s="100">
        <v>0</v>
      </c>
      <c r="Q6" s="100">
        <v>0</v>
      </c>
      <c r="R6" s="87">
        <v>250</v>
      </c>
      <c r="S6" s="115">
        <v>4</v>
      </c>
      <c r="T6" s="115">
        <v>59</v>
      </c>
      <c r="U6" s="101">
        <v>299</v>
      </c>
      <c r="V6" s="102">
        <v>549</v>
      </c>
      <c r="W6" s="102"/>
      <c r="X6" s="115">
        <v>0</v>
      </c>
      <c r="Y6" s="115">
        <v>0</v>
      </c>
      <c r="Z6" s="115">
        <v>5</v>
      </c>
      <c r="AA6" s="115">
        <v>20</v>
      </c>
      <c r="AB6" s="115">
        <v>5</v>
      </c>
      <c r="AC6" s="115">
        <v>5</v>
      </c>
      <c r="AD6" s="115">
        <v>5</v>
      </c>
      <c r="AE6" s="115">
        <v>5</v>
      </c>
      <c r="AF6" s="115">
        <v>5</v>
      </c>
      <c r="AG6" s="115">
        <v>0</v>
      </c>
      <c r="AH6" s="115">
        <v>5</v>
      </c>
      <c r="AI6" s="100">
        <v>5</v>
      </c>
      <c r="AJ6" s="100">
        <v>5</v>
      </c>
      <c r="AK6" s="100">
        <v>5</v>
      </c>
      <c r="AL6" s="118">
        <v>70</v>
      </c>
      <c r="AM6" s="115">
        <v>4</v>
      </c>
      <c r="AN6" s="115">
        <v>44</v>
      </c>
      <c r="AO6" s="116">
        <v>284</v>
      </c>
      <c r="AP6" s="119">
        <v>354</v>
      </c>
      <c r="AQ6" s="119">
        <v>903</v>
      </c>
      <c r="AR6" s="87">
        <v>3</v>
      </c>
      <c r="AS6" s="87">
        <v>3</v>
      </c>
      <c r="AT6" t="s">
        <v>165</v>
      </c>
    </row>
    <row r="7" spans="1:46" ht="51">
      <c r="A7" s="115">
        <v>84</v>
      </c>
      <c r="B7" s="116" t="s">
        <v>28</v>
      </c>
      <c r="C7" s="117" t="s">
        <v>138</v>
      </c>
      <c r="D7" s="115">
        <v>0</v>
      </c>
      <c r="E7" s="115">
        <v>5</v>
      </c>
      <c r="F7" s="115">
        <v>5</v>
      </c>
      <c r="G7" s="115">
        <v>150</v>
      </c>
      <c r="H7" s="115">
        <v>50</v>
      </c>
      <c r="I7" s="115">
        <v>50</v>
      </c>
      <c r="J7" s="115">
        <v>50</v>
      </c>
      <c r="K7" s="115">
        <v>5</v>
      </c>
      <c r="L7" s="115">
        <v>5</v>
      </c>
      <c r="M7" s="115">
        <v>5</v>
      </c>
      <c r="N7" s="115">
        <v>20</v>
      </c>
      <c r="O7" s="100">
        <v>5</v>
      </c>
      <c r="P7" s="100">
        <v>5</v>
      </c>
      <c r="Q7" s="100">
        <v>0</v>
      </c>
      <c r="R7" s="87">
        <v>355</v>
      </c>
      <c r="S7" s="115">
        <v>5</v>
      </c>
      <c r="T7" s="115">
        <v>0</v>
      </c>
      <c r="U7" s="101">
        <v>300</v>
      </c>
      <c r="V7" s="102">
        <v>655</v>
      </c>
      <c r="W7" s="102"/>
      <c r="X7" s="115">
        <v>0</v>
      </c>
      <c r="Y7" s="115">
        <v>5</v>
      </c>
      <c r="Z7" s="115">
        <v>50</v>
      </c>
      <c r="AA7" s="115">
        <v>5</v>
      </c>
      <c r="AB7" s="115">
        <v>50</v>
      </c>
      <c r="AC7" s="115">
        <v>5</v>
      </c>
      <c r="AD7" s="115">
        <v>50</v>
      </c>
      <c r="AE7" s="115">
        <v>20</v>
      </c>
      <c r="AF7" s="115">
        <v>20</v>
      </c>
      <c r="AG7" s="115">
        <v>5</v>
      </c>
      <c r="AH7" s="115">
        <v>5</v>
      </c>
      <c r="AI7" s="100">
        <v>0</v>
      </c>
      <c r="AJ7" s="100">
        <v>5</v>
      </c>
      <c r="AK7" s="100">
        <v>5</v>
      </c>
      <c r="AL7" s="118">
        <v>225</v>
      </c>
      <c r="AM7" s="115">
        <v>4</v>
      </c>
      <c r="AN7" s="115">
        <v>25</v>
      </c>
      <c r="AO7" s="116">
        <v>265</v>
      </c>
      <c r="AP7" s="119">
        <v>490</v>
      </c>
      <c r="AQ7" s="119">
        <v>1145</v>
      </c>
      <c r="AR7" s="87">
        <v>4</v>
      </c>
      <c r="AS7" s="87">
        <v>4</v>
      </c>
      <c r="AT7" t="s">
        <v>166</v>
      </c>
    </row>
    <row r="9" spans="46:49" ht="15">
      <c r="AT9" t="s">
        <v>167</v>
      </c>
      <c r="AU9" t="s">
        <v>180</v>
      </c>
      <c r="AW9" t="s">
        <v>183</v>
      </c>
    </row>
    <row r="10" spans="1:49" ht="21">
      <c r="A10" s="165" t="s">
        <v>21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U10" t="s">
        <v>181</v>
      </c>
      <c r="AW10" t="s">
        <v>184</v>
      </c>
    </row>
    <row r="11" spans="1:49" ht="13.5" customHeight="1">
      <c r="A11" s="166" t="s">
        <v>88</v>
      </c>
      <c r="B11" s="167" t="s">
        <v>1</v>
      </c>
      <c r="C11" s="168" t="s">
        <v>89</v>
      </c>
      <c r="D11" s="169" t="s">
        <v>85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08"/>
      <c r="X11" s="169" t="s">
        <v>86</v>
      </c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70" t="s">
        <v>101</v>
      </c>
      <c r="AR11" s="168" t="s">
        <v>102</v>
      </c>
      <c r="AS11" s="168" t="s">
        <v>103</v>
      </c>
      <c r="AU11" t="s">
        <v>182</v>
      </c>
      <c r="AW11" t="s">
        <v>185</v>
      </c>
    </row>
    <row r="12" spans="1:45" ht="38.25">
      <c r="A12" s="166"/>
      <c r="B12" s="166"/>
      <c r="C12" s="168"/>
      <c r="D12" s="110">
        <v>1</v>
      </c>
      <c r="E12" s="110">
        <v>2</v>
      </c>
      <c r="F12" s="110">
        <v>3</v>
      </c>
      <c r="G12" s="110">
        <v>4</v>
      </c>
      <c r="H12" s="110">
        <v>5</v>
      </c>
      <c r="I12" s="110">
        <v>6</v>
      </c>
      <c r="J12" s="110">
        <v>7</v>
      </c>
      <c r="K12" s="110">
        <v>8</v>
      </c>
      <c r="L12" s="110">
        <v>9</v>
      </c>
      <c r="M12" s="110">
        <v>10</v>
      </c>
      <c r="N12" s="110">
        <v>11</v>
      </c>
      <c r="O12" s="110">
        <v>12</v>
      </c>
      <c r="P12" s="110">
        <v>13</v>
      </c>
      <c r="Q12" s="110">
        <v>14</v>
      </c>
      <c r="R12" s="107" t="s">
        <v>90</v>
      </c>
      <c r="S12" s="110" t="s">
        <v>91</v>
      </c>
      <c r="T12" s="110" t="s">
        <v>92</v>
      </c>
      <c r="U12" s="111" t="s">
        <v>93</v>
      </c>
      <c r="V12" s="112" t="s">
        <v>94</v>
      </c>
      <c r="W12" s="112"/>
      <c r="X12" s="110">
        <v>1</v>
      </c>
      <c r="Y12" s="110">
        <v>2</v>
      </c>
      <c r="Z12" s="110">
        <v>3</v>
      </c>
      <c r="AA12" s="110">
        <v>4</v>
      </c>
      <c r="AB12" s="110">
        <v>5</v>
      </c>
      <c r="AC12" s="110">
        <v>6</v>
      </c>
      <c r="AD12" s="110">
        <v>7</v>
      </c>
      <c r="AE12" s="110">
        <v>8</v>
      </c>
      <c r="AF12" s="110">
        <v>9</v>
      </c>
      <c r="AG12" s="110">
        <v>10</v>
      </c>
      <c r="AH12" s="110">
        <v>11</v>
      </c>
      <c r="AI12" s="110">
        <v>12</v>
      </c>
      <c r="AJ12" s="110">
        <v>13</v>
      </c>
      <c r="AK12" s="110">
        <v>14</v>
      </c>
      <c r="AL12" s="113" t="s">
        <v>90</v>
      </c>
      <c r="AM12" s="110" t="s">
        <v>95</v>
      </c>
      <c r="AN12" s="110" t="s">
        <v>96</v>
      </c>
      <c r="AO12" s="114" t="s">
        <v>93</v>
      </c>
      <c r="AP12" s="109" t="s">
        <v>94</v>
      </c>
      <c r="AQ12" s="170"/>
      <c r="AR12" s="170"/>
      <c r="AS12" s="170"/>
    </row>
    <row r="13" spans="1:45" ht="25.5">
      <c r="A13" s="115">
        <v>76</v>
      </c>
      <c r="B13" s="116" t="s">
        <v>18</v>
      </c>
      <c r="C13" s="117" t="s">
        <v>128</v>
      </c>
      <c r="D13" s="115">
        <v>5</v>
      </c>
      <c r="E13" s="115">
        <v>0</v>
      </c>
      <c r="F13" s="115">
        <v>5</v>
      </c>
      <c r="G13" s="115">
        <v>5</v>
      </c>
      <c r="H13" s="115">
        <v>0</v>
      </c>
      <c r="I13" s="115">
        <v>5</v>
      </c>
      <c r="J13" s="115">
        <v>0</v>
      </c>
      <c r="K13" s="115">
        <v>5</v>
      </c>
      <c r="L13" s="115">
        <v>0</v>
      </c>
      <c r="M13" s="115">
        <v>0</v>
      </c>
      <c r="N13" s="115">
        <v>0</v>
      </c>
      <c r="O13" s="100">
        <v>5</v>
      </c>
      <c r="P13" s="100">
        <v>0</v>
      </c>
      <c r="Q13" s="100">
        <v>0</v>
      </c>
      <c r="R13" s="87">
        <v>30</v>
      </c>
      <c r="S13" s="115">
        <v>4</v>
      </c>
      <c r="T13" s="115">
        <v>20</v>
      </c>
      <c r="U13" s="101">
        <v>260</v>
      </c>
      <c r="V13" s="102">
        <v>290</v>
      </c>
      <c r="W13" s="102"/>
      <c r="X13" s="115">
        <v>0</v>
      </c>
      <c r="Y13" s="115">
        <v>0</v>
      </c>
      <c r="Z13" s="115">
        <v>0</v>
      </c>
      <c r="AA13" s="115">
        <v>5</v>
      </c>
      <c r="AB13" s="115">
        <v>0</v>
      </c>
      <c r="AC13" s="115">
        <v>5</v>
      </c>
      <c r="AD13" s="115">
        <v>5</v>
      </c>
      <c r="AE13" s="115">
        <v>0</v>
      </c>
      <c r="AF13" s="115">
        <v>0</v>
      </c>
      <c r="AG13" s="115">
        <v>0</v>
      </c>
      <c r="AH13" s="115">
        <v>0</v>
      </c>
      <c r="AI13" s="100">
        <v>0</v>
      </c>
      <c r="AJ13" s="100">
        <v>0</v>
      </c>
      <c r="AK13" s="100">
        <v>0</v>
      </c>
      <c r="AL13" s="118">
        <v>15</v>
      </c>
      <c r="AM13" s="115">
        <v>4</v>
      </c>
      <c r="AN13" s="115">
        <v>21</v>
      </c>
      <c r="AO13" s="116">
        <v>261</v>
      </c>
      <c r="AP13" s="119">
        <v>276</v>
      </c>
      <c r="AQ13" s="119">
        <v>566</v>
      </c>
      <c r="AR13" s="87">
        <v>1</v>
      </c>
      <c r="AS13" s="87">
        <v>1</v>
      </c>
    </row>
    <row r="14" spans="1:45" ht="25.5">
      <c r="A14" s="115">
        <v>74</v>
      </c>
      <c r="B14" s="116" t="s">
        <v>24</v>
      </c>
      <c r="C14" s="117" t="s">
        <v>129</v>
      </c>
      <c r="D14" s="115">
        <v>0</v>
      </c>
      <c r="E14" s="115">
        <v>5</v>
      </c>
      <c r="F14" s="115">
        <v>5</v>
      </c>
      <c r="G14" s="115">
        <v>5</v>
      </c>
      <c r="H14" s="115">
        <v>5</v>
      </c>
      <c r="I14" s="115">
        <v>5</v>
      </c>
      <c r="J14" s="115">
        <v>5</v>
      </c>
      <c r="K14" s="115">
        <v>5</v>
      </c>
      <c r="L14" s="115">
        <v>5</v>
      </c>
      <c r="M14" s="115">
        <v>5</v>
      </c>
      <c r="N14" s="115">
        <v>0</v>
      </c>
      <c r="O14" s="100">
        <v>0</v>
      </c>
      <c r="P14" s="100">
        <v>0</v>
      </c>
      <c r="Q14" s="100">
        <v>5</v>
      </c>
      <c r="R14" s="87">
        <v>50</v>
      </c>
      <c r="S14" s="115">
        <v>4</v>
      </c>
      <c r="T14" s="115">
        <v>9</v>
      </c>
      <c r="U14" s="101">
        <v>249</v>
      </c>
      <c r="V14" s="102">
        <v>299</v>
      </c>
      <c r="W14" s="102"/>
      <c r="X14" s="115">
        <v>0</v>
      </c>
      <c r="Y14" s="115">
        <v>0</v>
      </c>
      <c r="Z14" s="115">
        <v>5</v>
      </c>
      <c r="AA14" s="115">
        <v>5</v>
      </c>
      <c r="AB14" s="115">
        <v>5</v>
      </c>
      <c r="AC14" s="115">
        <v>5</v>
      </c>
      <c r="AD14" s="115">
        <v>5</v>
      </c>
      <c r="AE14" s="115">
        <v>5</v>
      </c>
      <c r="AF14" s="115">
        <v>5</v>
      </c>
      <c r="AG14" s="115">
        <v>0</v>
      </c>
      <c r="AH14" s="115">
        <v>5</v>
      </c>
      <c r="AI14" s="100">
        <v>5</v>
      </c>
      <c r="AJ14" s="100">
        <v>0</v>
      </c>
      <c r="AK14" s="100">
        <v>0</v>
      </c>
      <c r="AL14" s="118">
        <v>45</v>
      </c>
      <c r="AM14" s="115">
        <v>4</v>
      </c>
      <c r="AN14" s="115">
        <v>12</v>
      </c>
      <c r="AO14" s="116">
        <v>252</v>
      </c>
      <c r="AP14" s="119">
        <v>297</v>
      </c>
      <c r="AQ14" s="119">
        <v>596</v>
      </c>
      <c r="AR14" s="87">
        <v>2</v>
      </c>
      <c r="AS14" s="87">
        <v>2</v>
      </c>
    </row>
    <row r="15" spans="1:45" ht="25.5">
      <c r="A15" s="115">
        <v>59</v>
      </c>
      <c r="B15" s="116">
        <v>0</v>
      </c>
      <c r="C15" s="117" t="s">
        <v>130</v>
      </c>
      <c r="D15" s="115">
        <v>0</v>
      </c>
      <c r="E15" s="115">
        <v>0</v>
      </c>
      <c r="F15" s="115">
        <v>0</v>
      </c>
      <c r="G15" s="115">
        <v>5</v>
      </c>
      <c r="H15" s="115">
        <v>5</v>
      </c>
      <c r="I15" s="115">
        <v>5</v>
      </c>
      <c r="J15" s="115">
        <v>5</v>
      </c>
      <c r="K15" s="115">
        <v>0</v>
      </c>
      <c r="L15" s="115">
        <v>5</v>
      </c>
      <c r="M15" s="115">
        <v>0</v>
      </c>
      <c r="N15" s="115">
        <v>0</v>
      </c>
      <c r="O15" s="100">
        <v>0</v>
      </c>
      <c r="P15" s="100">
        <v>0</v>
      </c>
      <c r="Q15" s="100">
        <v>5</v>
      </c>
      <c r="R15" s="87">
        <v>30</v>
      </c>
      <c r="S15" s="115">
        <v>4</v>
      </c>
      <c r="T15" s="115">
        <v>40</v>
      </c>
      <c r="U15" s="101">
        <v>280</v>
      </c>
      <c r="V15" s="102">
        <v>310</v>
      </c>
      <c r="W15" s="102"/>
      <c r="X15" s="115">
        <v>0</v>
      </c>
      <c r="Y15" s="115">
        <v>0</v>
      </c>
      <c r="Z15" s="115">
        <v>5</v>
      </c>
      <c r="AA15" s="115">
        <v>20</v>
      </c>
      <c r="AB15" s="115">
        <v>5</v>
      </c>
      <c r="AC15" s="115">
        <v>5</v>
      </c>
      <c r="AD15" s="115">
        <v>5</v>
      </c>
      <c r="AE15" s="115">
        <v>0</v>
      </c>
      <c r="AF15" s="115">
        <v>5</v>
      </c>
      <c r="AG15" s="115">
        <v>0</v>
      </c>
      <c r="AH15" s="115">
        <v>0</v>
      </c>
      <c r="AI15" s="100">
        <v>0</v>
      </c>
      <c r="AJ15" s="100">
        <v>0</v>
      </c>
      <c r="AK15" s="100">
        <v>0</v>
      </c>
      <c r="AL15" s="118">
        <v>45</v>
      </c>
      <c r="AM15" s="115">
        <v>4</v>
      </c>
      <c r="AN15" s="115">
        <v>50</v>
      </c>
      <c r="AO15" s="116">
        <v>290</v>
      </c>
      <c r="AP15" s="119">
        <v>335</v>
      </c>
      <c r="AQ15" s="119">
        <v>645</v>
      </c>
      <c r="AR15" s="87">
        <v>3</v>
      </c>
      <c r="AS15" s="87"/>
    </row>
    <row r="16" spans="1:45" ht="25.5">
      <c r="A16" s="115">
        <v>81</v>
      </c>
      <c r="B16" s="116" t="s">
        <v>12</v>
      </c>
      <c r="C16" s="117" t="s">
        <v>131</v>
      </c>
      <c r="D16" s="115">
        <v>5</v>
      </c>
      <c r="E16" s="115">
        <v>0</v>
      </c>
      <c r="F16" s="115">
        <v>5</v>
      </c>
      <c r="G16" s="115">
        <v>150</v>
      </c>
      <c r="H16" s="115">
        <v>50</v>
      </c>
      <c r="I16" s="115">
        <v>5</v>
      </c>
      <c r="J16" s="115">
        <v>5</v>
      </c>
      <c r="K16" s="115">
        <v>0</v>
      </c>
      <c r="L16" s="115">
        <v>0</v>
      </c>
      <c r="M16" s="115">
        <v>0</v>
      </c>
      <c r="N16" s="115">
        <v>0</v>
      </c>
      <c r="O16" s="100">
        <v>5</v>
      </c>
      <c r="P16" s="100">
        <v>0</v>
      </c>
      <c r="Q16" s="100">
        <v>0</v>
      </c>
      <c r="R16" s="87">
        <v>225</v>
      </c>
      <c r="S16" s="115">
        <v>4</v>
      </c>
      <c r="T16" s="115">
        <v>7</v>
      </c>
      <c r="U16" s="101">
        <v>247</v>
      </c>
      <c r="V16" s="102">
        <v>472</v>
      </c>
      <c r="W16" s="102"/>
      <c r="X16" s="115">
        <v>5</v>
      </c>
      <c r="Y16" s="115">
        <v>0</v>
      </c>
      <c r="Z16" s="115">
        <v>5</v>
      </c>
      <c r="AA16" s="115">
        <v>5</v>
      </c>
      <c r="AB16" s="115">
        <v>5</v>
      </c>
      <c r="AC16" s="115">
        <v>0</v>
      </c>
      <c r="AD16" s="115">
        <v>5</v>
      </c>
      <c r="AE16" s="115">
        <v>5</v>
      </c>
      <c r="AF16" s="115">
        <v>5</v>
      </c>
      <c r="AG16" s="115">
        <v>0</v>
      </c>
      <c r="AH16" s="115">
        <v>0</v>
      </c>
      <c r="AI16" s="100">
        <v>5</v>
      </c>
      <c r="AJ16" s="100">
        <v>0</v>
      </c>
      <c r="AK16" s="100">
        <v>0</v>
      </c>
      <c r="AL16" s="118">
        <v>40</v>
      </c>
      <c r="AM16" s="115">
        <v>4</v>
      </c>
      <c r="AN16" s="115">
        <v>11</v>
      </c>
      <c r="AO16" s="116">
        <v>251</v>
      </c>
      <c r="AP16" s="119">
        <v>291</v>
      </c>
      <c r="AQ16" s="119">
        <v>763</v>
      </c>
      <c r="AR16" s="87">
        <v>4</v>
      </c>
      <c r="AS16" s="87">
        <v>3</v>
      </c>
    </row>
    <row r="17" spans="1:45" ht="25.5">
      <c r="A17" s="115">
        <v>75</v>
      </c>
      <c r="B17" s="116">
        <v>0</v>
      </c>
      <c r="C17" s="117" t="s">
        <v>132</v>
      </c>
      <c r="D17" s="115">
        <v>0</v>
      </c>
      <c r="E17" s="115">
        <v>5</v>
      </c>
      <c r="F17" s="115">
        <v>5</v>
      </c>
      <c r="G17" s="115">
        <v>5</v>
      </c>
      <c r="H17" s="115">
        <v>5</v>
      </c>
      <c r="I17" s="115">
        <v>5</v>
      </c>
      <c r="J17" s="115">
        <v>5</v>
      </c>
      <c r="K17" s="115">
        <v>5</v>
      </c>
      <c r="L17" s="115">
        <v>0</v>
      </c>
      <c r="M17" s="115">
        <v>0</v>
      </c>
      <c r="N17" s="115">
        <v>5</v>
      </c>
      <c r="O17" s="100">
        <v>20</v>
      </c>
      <c r="P17" s="100">
        <v>0</v>
      </c>
      <c r="Q17" s="100">
        <v>5</v>
      </c>
      <c r="R17" s="87">
        <v>65</v>
      </c>
      <c r="S17" s="115">
        <v>5</v>
      </c>
      <c r="T17" s="115">
        <v>30</v>
      </c>
      <c r="U17" s="101">
        <v>330</v>
      </c>
      <c r="V17" s="102">
        <v>395</v>
      </c>
      <c r="W17" s="102"/>
      <c r="X17" s="115">
        <v>5</v>
      </c>
      <c r="Y17" s="115">
        <v>0</v>
      </c>
      <c r="Z17" s="115">
        <v>0</v>
      </c>
      <c r="AA17" s="115">
        <v>5</v>
      </c>
      <c r="AB17" s="115">
        <v>5</v>
      </c>
      <c r="AC17" s="115">
        <v>5</v>
      </c>
      <c r="AD17" s="115">
        <v>50</v>
      </c>
      <c r="AE17" s="115">
        <v>50</v>
      </c>
      <c r="AF17" s="115">
        <v>5</v>
      </c>
      <c r="AG17" s="115">
        <v>5</v>
      </c>
      <c r="AH17" s="115">
        <v>5</v>
      </c>
      <c r="AI17" s="100">
        <v>5</v>
      </c>
      <c r="AJ17" s="100">
        <v>0</v>
      </c>
      <c r="AK17" s="100">
        <v>0</v>
      </c>
      <c r="AL17" s="118">
        <v>140</v>
      </c>
      <c r="AM17" s="115">
        <v>4</v>
      </c>
      <c r="AN17" s="115">
        <v>38</v>
      </c>
      <c r="AO17" s="116">
        <v>278</v>
      </c>
      <c r="AP17" s="119">
        <v>418</v>
      </c>
      <c r="AQ17" s="119">
        <v>813</v>
      </c>
      <c r="AR17" s="87">
        <v>5</v>
      </c>
      <c r="AS17" s="87"/>
    </row>
    <row r="18" spans="1:45" ht="25.5">
      <c r="A18" s="115">
        <v>82</v>
      </c>
      <c r="B18" s="116" t="s">
        <v>28</v>
      </c>
      <c r="C18" s="117" t="s">
        <v>133</v>
      </c>
      <c r="D18" s="115">
        <v>0</v>
      </c>
      <c r="E18" s="115">
        <v>0</v>
      </c>
      <c r="F18" s="115">
        <v>20</v>
      </c>
      <c r="G18" s="115">
        <v>20</v>
      </c>
      <c r="H18" s="115">
        <v>5</v>
      </c>
      <c r="I18" s="115">
        <v>5</v>
      </c>
      <c r="J18" s="115">
        <v>50</v>
      </c>
      <c r="K18" s="115">
        <v>50</v>
      </c>
      <c r="L18" s="115">
        <v>50</v>
      </c>
      <c r="M18" s="115">
        <v>0</v>
      </c>
      <c r="N18" s="115">
        <v>5</v>
      </c>
      <c r="O18" s="100">
        <v>5</v>
      </c>
      <c r="P18" s="100">
        <v>0</v>
      </c>
      <c r="Q18" s="100">
        <v>0</v>
      </c>
      <c r="R18" s="87">
        <v>210</v>
      </c>
      <c r="S18" s="115">
        <v>5</v>
      </c>
      <c r="T18" s="115">
        <v>14</v>
      </c>
      <c r="U18" s="101">
        <v>314</v>
      </c>
      <c r="V18" s="102">
        <v>524</v>
      </c>
      <c r="W18" s="102"/>
      <c r="X18" s="115">
        <v>5</v>
      </c>
      <c r="Y18" s="115">
        <v>0</v>
      </c>
      <c r="Z18" s="115">
        <v>20</v>
      </c>
      <c r="AA18" s="115">
        <v>20</v>
      </c>
      <c r="AB18" s="115">
        <v>5</v>
      </c>
      <c r="AC18" s="115">
        <v>5</v>
      </c>
      <c r="AD18" s="115">
        <v>50</v>
      </c>
      <c r="AE18" s="115">
        <v>5</v>
      </c>
      <c r="AF18" s="115">
        <v>5</v>
      </c>
      <c r="AG18" s="115">
        <v>0</v>
      </c>
      <c r="AH18" s="115">
        <v>0</v>
      </c>
      <c r="AI18" s="100">
        <v>0</v>
      </c>
      <c r="AJ18" s="100">
        <v>0</v>
      </c>
      <c r="AK18" s="100">
        <v>0</v>
      </c>
      <c r="AL18" s="118">
        <v>115</v>
      </c>
      <c r="AM18" s="115">
        <v>5</v>
      </c>
      <c r="AN18" s="115">
        <v>0</v>
      </c>
      <c r="AO18" s="116">
        <v>300</v>
      </c>
      <c r="AP18" s="119">
        <v>415</v>
      </c>
      <c r="AQ18" s="119">
        <v>939</v>
      </c>
      <c r="AR18" s="87">
        <v>6</v>
      </c>
      <c r="AS18" s="87">
        <v>4</v>
      </c>
    </row>
    <row r="19" spans="1:45" ht="25.5">
      <c r="A19" s="115">
        <v>68</v>
      </c>
      <c r="B19" s="116">
        <v>0</v>
      </c>
      <c r="C19" s="117" t="s">
        <v>134</v>
      </c>
      <c r="D19" s="115">
        <v>5</v>
      </c>
      <c r="E19" s="115">
        <v>0</v>
      </c>
      <c r="F19" s="115">
        <v>0</v>
      </c>
      <c r="G19" s="115">
        <v>5</v>
      </c>
      <c r="H19" s="115">
        <v>5</v>
      </c>
      <c r="I19" s="115">
        <v>0</v>
      </c>
      <c r="J19" s="115">
        <v>20</v>
      </c>
      <c r="K19" s="115">
        <v>5</v>
      </c>
      <c r="L19" s="115">
        <v>0</v>
      </c>
      <c r="M19" s="115">
        <v>0</v>
      </c>
      <c r="N19" s="115">
        <v>0</v>
      </c>
      <c r="O19" s="100">
        <v>0</v>
      </c>
      <c r="P19" s="100">
        <v>20</v>
      </c>
      <c r="Q19" s="100">
        <v>50</v>
      </c>
      <c r="R19" s="87">
        <v>110</v>
      </c>
      <c r="S19" s="115">
        <v>4</v>
      </c>
      <c r="T19" s="115">
        <v>41</v>
      </c>
      <c r="U19" s="101">
        <v>281</v>
      </c>
      <c r="V19" s="102">
        <v>391</v>
      </c>
      <c r="W19" s="102"/>
      <c r="X19" s="115">
        <v>5</v>
      </c>
      <c r="Y19" s="115">
        <v>20</v>
      </c>
      <c r="Z19" s="115">
        <v>0</v>
      </c>
      <c r="AA19" s="115">
        <v>150</v>
      </c>
      <c r="AB19" s="115">
        <v>50</v>
      </c>
      <c r="AC19" s="115">
        <v>50</v>
      </c>
      <c r="AD19" s="115">
        <v>5</v>
      </c>
      <c r="AE19" s="115">
        <v>20</v>
      </c>
      <c r="AF19" s="115">
        <v>50</v>
      </c>
      <c r="AG19" s="115">
        <v>0</v>
      </c>
      <c r="AH19" s="115">
        <v>0</v>
      </c>
      <c r="AI19" s="100">
        <v>5</v>
      </c>
      <c r="AJ19" s="100">
        <v>5</v>
      </c>
      <c r="AK19" s="100">
        <v>20</v>
      </c>
      <c r="AL19" s="118">
        <v>380</v>
      </c>
      <c r="AM19" s="115">
        <v>4</v>
      </c>
      <c r="AN19" s="115">
        <v>30</v>
      </c>
      <c r="AO19" s="116">
        <v>270</v>
      </c>
      <c r="AP19" s="119">
        <v>650</v>
      </c>
      <c r="AQ19" s="119">
        <v>1041</v>
      </c>
      <c r="AR19" s="87">
        <v>7</v>
      </c>
      <c r="AS19" s="87"/>
    </row>
  </sheetData>
  <sheetProtection selectLockedCells="1" selectUnlockedCells="1"/>
  <mergeCells count="18">
    <mergeCell ref="A1:AS1"/>
    <mergeCell ref="A2:A3"/>
    <mergeCell ref="B2:B3"/>
    <mergeCell ref="C2:C3"/>
    <mergeCell ref="D2:V2"/>
    <mergeCell ref="X2:AP2"/>
    <mergeCell ref="AQ2:AQ3"/>
    <mergeCell ref="AR2:AR3"/>
    <mergeCell ref="AS2:AS3"/>
    <mergeCell ref="A10:AS10"/>
    <mergeCell ref="A11:A12"/>
    <mergeCell ref="B11:B12"/>
    <mergeCell ref="C11:C12"/>
    <mergeCell ref="D11:V11"/>
    <mergeCell ref="X11:AP11"/>
    <mergeCell ref="AQ11:AQ12"/>
    <mergeCell ref="AR11:AR12"/>
    <mergeCell ref="AS11:AS12"/>
  </mergeCells>
  <dataValidations count="4">
    <dataValidation type="whole" allowBlank="1" showInputMessage="1" showErrorMessage="1" sqref="T4:T7 T13:T19">
      <formula1>0</formula1>
      <formula2>59</formula2>
    </dataValidation>
    <dataValidation type="whole" operator="lessThanOrEqual" allowBlank="1" showInputMessage="1" showErrorMessage="1" sqref="AN4:AN7 AN13:AN19">
      <formula1>59</formula1>
    </dataValidation>
    <dataValidation operator="lessThanOrEqual" allowBlank="1" showInputMessage="1" showErrorMessage="1" sqref="AN3 AN12">
      <formula1>0</formula1>
    </dataValidation>
    <dataValidation type="list" allowBlank="1" showInputMessage="1" showErrorMessage="1" sqref="D4:Q7 X4:AK7 D13:Q19 X13:AK19">
      <formula1>"0,5,20,50,150"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77"/>
</worksheet>
</file>

<file path=xl/worksheets/sheet9.xml><?xml version="1.0" encoding="utf-8"?>
<worksheet xmlns="http://schemas.openxmlformats.org/spreadsheetml/2006/main" xmlns:r="http://schemas.openxmlformats.org/officeDocument/2006/relationships">
  <dimension ref="A3:AT3"/>
  <sheetViews>
    <sheetView zoomScalePageLayoutView="0" workbookViewId="0" topLeftCell="A1">
      <selection activeCell="A3" sqref="A3"/>
    </sheetView>
  </sheetViews>
  <sheetFormatPr defaultColWidth="8.421875" defaultRowHeight="15"/>
  <cols>
    <col min="1" max="1" width="8.421875" style="0" customWidth="1"/>
    <col min="2" max="3" width="18.00390625" style="0" customWidth="1"/>
    <col min="4" max="4" width="19.7109375" style="0" customWidth="1"/>
    <col min="5" max="13" width="3.7109375" style="0" customWidth="1"/>
    <col min="14" max="14" width="4.00390625" style="0" customWidth="1"/>
    <col min="15" max="18" width="3.7109375" style="0" customWidth="1"/>
    <col min="19" max="19" width="10.00390625" style="0" customWidth="1"/>
    <col min="20" max="21" width="9.140625" style="0" customWidth="1"/>
    <col min="22" max="22" width="11.140625" style="0" customWidth="1"/>
    <col min="23" max="23" width="11.00390625" style="0" customWidth="1"/>
    <col min="24" max="24" width="3.421875" style="0" customWidth="1"/>
    <col min="25" max="25" width="4.00390625" style="0" customWidth="1"/>
    <col min="26" max="27" width="3.7109375" style="0" customWidth="1"/>
    <col min="28" max="28" width="4.57421875" style="0" customWidth="1"/>
    <col min="29" max="38" width="3.7109375" style="0" customWidth="1"/>
    <col min="39" max="39" width="9.57421875" style="0" customWidth="1"/>
    <col min="40" max="41" width="9.140625" style="0" customWidth="1"/>
    <col min="42" max="42" width="10.8515625" style="0" customWidth="1"/>
    <col min="43" max="43" width="12.57421875" style="0" customWidth="1"/>
    <col min="44" max="44" width="11.57421875" style="0" customWidth="1"/>
    <col min="45" max="46" width="13.421875" style="0" customWidth="1"/>
  </cols>
  <sheetData>
    <row r="3" spans="1:46" ht="51">
      <c r="A3" s="45" t="s">
        <v>88</v>
      </c>
      <c r="B3" s="46" t="s">
        <v>1</v>
      </c>
      <c r="C3" s="47" t="s">
        <v>2</v>
      </c>
      <c r="D3" s="48" t="s">
        <v>89</v>
      </c>
      <c r="E3" s="49">
        <v>1</v>
      </c>
      <c r="F3" s="49">
        <v>2</v>
      </c>
      <c r="G3" s="49">
        <v>3</v>
      </c>
      <c r="H3" s="49">
        <v>4</v>
      </c>
      <c r="I3" s="49">
        <v>5</v>
      </c>
      <c r="J3" s="49">
        <v>6</v>
      </c>
      <c r="K3" s="49">
        <v>7</v>
      </c>
      <c r="L3" s="49">
        <v>8</v>
      </c>
      <c r="M3" s="49">
        <v>9</v>
      </c>
      <c r="N3" s="49">
        <v>10</v>
      </c>
      <c r="O3" s="49">
        <v>11</v>
      </c>
      <c r="P3" s="49">
        <v>12</v>
      </c>
      <c r="Q3" s="49">
        <v>13</v>
      </c>
      <c r="R3" s="49">
        <v>14</v>
      </c>
      <c r="S3" s="50" t="s">
        <v>90</v>
      </c>
      <c r="T3" s="49" t="s">
        <v>91</v>
      </c>
      <c r="U3" s="49" t="s">
        <v>92</v>
      </c>
      <c r="V3" s="51" t="s">
        <v>93</v>
      </c>
      <c r="W3" s="52" t="s">
        <v>94</v>
      </c>
      <c r="X3" s="53"/>
      <c r="Y3" s="54">
        <v>1</v>
      </c>
      <c r="Z3" s="49">
        <v>2</v>
      </c>
      <c r="AA3" s="49">
        <v>3</v>
      </c>
      <c r="AB3" s="49">
        <v>4</v>
      </c>
      <c r="AC3" s="49">
        <v>5</v>
      </c>
      <c r="AD3" s="49">
        <v>6</v>
      </c>
      <c r="AE3" s="49">
        <v>7</v>
      </c>
      <c r="AF3" s="49">
        <v>8</v>
      </c>
      <c r="AG3" s="49">
        <v>9</v>
      </c>
      <c r="AH3" s="49">
        <v>10</v>
      </c>
      <c r="AI3" s="49">
        <v>11</v>
      </c>
      <c r="AJ3" s="49">
        <v>12</v>
      </c>
      <c r="AK3" s="49">
        <v>13</v>
      </c>
      <c r="AL3" s="49">
        <v>14</v>
      </c>
      <c r="AM3" s="55" t="s">
        <v>90</v>
      </c>
      <c r="AN3" s="49" t="s">
        <v>95</v>
      </c>
      <c r="AO3" s="49" t="s">
        <v>96</v>
      </c>
      <c r="AP3" s="56" t="s">
        <v>93</v>
      </c>
      <c r="AQ3" s="57" t="s">
        <v>94</v>
      </c>
      <c r="AR3" s="57" t="s">
        <v>101</v>
      </c>
      <c r="AS3" s="50" t="s">
        <v>102</v>
      </c>
      <c r="AT3" s="50" t="s">
        <v>103</v>
      </c>
    </row>
  </sheetData>
  <sheetProtection selectLockedCells="1" selectUnlockedCells="1"/>
  <dataValidations count="1">
    <dataValidation operator="lessThanOrEqual" allowBlank="1" showInputMessage="1" showErrorMessage="1" sqref="AO3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KWX57549</dc:creator>
  <cp:keywords/>
  <dc:description/>
  <cp:lastModifiedBy>Администратор</cp:lastModifiedBy>
  <cp:lastPrinted>2012-04-29T22:48:31Z</cp:lastPrinted>
  <dcterms:created xsi:type="dcterms:W3CDTF">2012-03-21T02:17:02Z</dcterms:created>
  <dcterms:modified xsi:type="dcterms:W3CDTF">2012-05-08T01:51:09Z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sflag">
    <vt:lpwstr>1335776966</vt:lpwstr>
  </property>
</Properties>
</file>